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  <sheet name="งบทดลอง " sheetId="70" r:id="rId2"/>
  </sheets>
  <definedNames>
    <definedName name="_xlnm.Print_Titles" localSheetId="1">'งบทดลอง '!$5:$6</definedName>
  </definedNames>
  <calcPr calcId="145621"/>
</workbook>
</file>

<file path=xl/calcChain.xml><?xml version="1.0" encoding="utf-8"?>
<calcChain xmlns="http://schemas.openxmlformats.org/spreadsheetml/2006/main">
  <c r="H45" i="70" l="1"/>
  <c r="C57" i="70"/>
  <c r="F9" i="70"/>
  <c r="G62" i="70"/>
  <c r="G60" i="70"/>
  <c r="E50" i="70"/>
  <c r="E47" i="70"/>
  <c r="F47" i="70"/>
  <c r="F44" i="70"/>
  <c r="H36" i="70"/>
  <c r="F33" i="70"/>
  <c r="F13" i="70"/>
  <c r="E12" i="70"/>
  <c r="E9" i="70"/>
  <c r="G46" i="66" l="1"/>
  <c r="G20" i="66"/>
  <c r="H22" i="70" l="1"/>
  <c r="H23" i="70"/>
  <c r="G39" i="66" l="1"/>
  <c r="D39" i="66" l="1"/>
  <c r="D65" i="66"/>
  <c r="B39" i="66"/>
  <c r="C18" i="66"/>
  <c r="C17" i="66"/>
  <c r="G57" i="70" l="1"/>
  <c r="G58" i="70"/>
  <c r="G59" i="70"/>
  <c r="G56" i="70"/>
  <c r="H38" i="70"/>
  <c r="H39" i="70"/>
  <c r="H17" i="70" l="1"/>
  <c r="H18" i="70"/>
  <c r="H19" i="70"/>
  <c r="H20" i="70"/>
  <c r="H21" i="70"/>
  <c r="G7" i="70"/>
  <c r="H32" i="70" l="1"/>
  <c r="H33" i="70"/>
  <c r="H31" i="70"/>
  <c r="G13" i="70" l="1"/>
  <c r="G14" i="70"/>
  <c r="G52" i="70"/>
  <c r="H48" i="70"/>
  <c r="H44" i="70"/>
  <c r="H35" i="70"/>
  <c r="H28" i="70"/>
  <c r="H29" i="70"/>
  <c r="H30" i="70"/>
  <c r="H24" i="70"/>
  <c r="H25" i="70"/>
  <c r="H26" i="70"/>
  <c r="H27" i="70"/>
  <c r="H16" i="70"/>
  <c r="G12" i="70"/>
  <c r="C63" i="70"/>
  <c r="H47" i="70" l="1"/>
  <c r="G9" i="70" l="1"/>
  <c r="G8" i="70"/>
  <c r="G51" i="70"/>
  <c r="G53" i="70"/>
  <c r="G54" i="70"/>
  <c r="G55" i="70"/>
  <c r="G50" i="70"/>
  <c r="H46" i="70" l="1"/>
  <c r="H43" i="70"/>
  <c r="H40" i="70"/>
  <c r="H37" i="70"/>
  <c r="H34" i="70"/>
  <c r="E63" i="70" l="1"/>
  <c r="F63" i="70"/>
  <c r="D63" i="70" l="1"/>
  <c r="H63" i="70" l="1"/>
  <c r="G63" i="70" l="1"/>
  <c r="C12" i="66" l="1"/>
  <c r="C13" i="66"/>
  <c r="C14" i="66"/>
  <c r="C15" i="66"/>
  <c r="C16" i="66"/>
  <c r="C47" i="66"/>
  <c r="C48" i="66"/>
  <c r="C49" i="66"/>
  <c r="C50" i="66"/>
  <c r="C51" i="66"/>
  <c r="C52" i="66"/>
  <c r="C53" i="66"/>
  <c r="C54" i="66"/>
  <c r="C55" i="66"/>
  <c r="G65" i="66" l="1"/>
  <c r="G69" i="66" l="1"/>
  <c r="B65" i="66" l="1"/>
  <c r="C46" i="66" l="1"/>
  <c r="A65" i="66"/>
  <c r="C65" i="66" s="1"/>
  <c r="C11" i="66"/>
  <c r="C39" i="66" s="1"/>
  <c r="A39" i="66"/>
  <c r="D69" i="66" l="1"/>
</calcChain>
</file>

<file path=xl/sharedStrings.xml><?xml version="1.0" encoding="utf-8"?>
<sst xmlns="http://schemas.openxmlformats.org/spreadsheetml/2006/main" count="152" uniqueCount="113">
  <si>
    <t>องค์การบริหารส่วนตำบลห้วยปริก</t>
  </si>
  <si>
    <t>รายการ</t>
  </si>
  <si>
    <t>รหัสบัญชี</t>
  </si>
  <si>
    <t>เดบิต</t>
  </si>
  <si>
    <t>เครดิต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</si>
  <si>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</si>
  <si>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</si>
  <si>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</si>
  <si>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</si>
  <si>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</si>
  <si>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</si>
  <si>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</si>
  <si>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</si>
  <si>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</si>
  <si>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</si>
  <si>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</si>
  <si>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</si>
  <si>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</si>
  <si>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</si>
  <si>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</si>
  <si>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</si>
  <si>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</si>
  <si>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</si>
  <si>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</si>
  <si>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</si>
  <si>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</si>
  <si>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</si>
  <si>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</si>
  <si>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</si>
  <si>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</si>
  <si>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</si>
  <si>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</si>
  <si>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</si>
  <si>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ภาษีจัดสรร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</si>
  <si>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</si>
  <si>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</si>
  <si>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</si>
  <si>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</si>
  <si>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</si>
  <si>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</si>
  <si>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</si>
  <si>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</si>
  <si>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</si>
  <si>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</si>
  <si>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</si>
  <si>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</si>
  <si>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</si>
  <si>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</si>
  <si>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</si>
  <si>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</si>
  <si>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 xml:space="preserve">                       </t>
  </si>
  <si>
    <t>ลูกหนี้รายได้อื่นๆ-ค่าขยะมูลฝอย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</si>
  <si>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</si>
  <si>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</si>
  <si>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</si>
  <si>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</si>
  <si>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</si>
  <si>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</si>
  <si>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</si>
  <si>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</si>
  <si>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</si>
  <si>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</si>
  <si>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</si>
  <si>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</si>
  <si>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</si>
  <si>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</si>
  <si>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</si>
  <si>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</si>
  <si>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</si>
  <si>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</si>
  <si>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</si>
  <si>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</si>
  <si>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</si>
  <si>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</si>
  <si>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ผู้จัดทำ</t>
  </si>
  <si>
    <t xml:space="preserve">          (นางอรอุษา  พรหมทอง)              </t>
  </si>
  <si>
    <t xml:space="preserve">                         ผู้อำนวยการกองคลัง</t>
  </si>
  <si>
    <t xml:space="preserve">   ผู้ช่วยเจ้าพนักงานการเงินการบัญชี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</si>
  <si>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</si>
  <si>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</si>
  <si>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</si>
  <si>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</si>
  <si>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</si>
  <si>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</si>
  <si>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ลูกหนี้อื่นๆ</t>
  </si>
  <si>
    <t>ลูกหนี้เงินยืม</t>
  </si>
  <si>
    <t>เงินอุดหนุนระบุวัตถุประสงค์/เฉพาะกิจจากกรมส่งเสริมการปกครองท้องถิ่น</t>
  </si>
  <si>
    <t xml:space="preserve"> </t>
  </si>
  <si>
    <t>ลูกหนี้ภาษีป้าย</t>
  </si>
  <si>
    <t>ลูกหนี้ภาษีโรงเรือนและที่ดิน</t>
  </si>
  <si>
    <t>เงินฝากกระทรวงการคลัง</t>
  </si>
  <si>
    <t>รายจ่ายค้างจ่าย (หมายเหตุ7)</t>
  </si>
  <si>
    <t>เงินรับฝาก (หมายเหตุ 8)</t>
  </si>
  <si>
    <t>งบทดลอง</t>
  </si>
  <si>
    <t>ค่าขายแบบแปลน</t>
  </si>
  <si>
    <t>ค่าเขียนแบบแปลน</t>
  </si>
  <si>
    <t>ค่าใบอนุญาติเกี่ยวกับการควบคุมอาคาร</t>
  </si>
  <si>
    <t>ยอกยกมา</t>
  </si>
  <si>
    <t>รายการระหว่างเดือน</t>
  </si>
  <si>
    <t>ยอกยกไป</t>
  </si>
  <si>
    <t>เงินสด</t>
  </si>
  <si>
    <t xml:space="preserve">                   (นางสาวนัทธภัทร  เจริญศักดิ์โยธิน)                                              (นายชาตรี  ชูขันธ์)                                                  (นาคินทร์  จิตธรรม) </t>
  </si>
  <si>
    <t xml:space="preserve"> นักวิชาการเงินและบัญชีชำนาญการ   รักษาราชการแทน                         ปลัดองค์การบริหารส่วนตำบล                           นายกองค์การบริหารส่วนตำบลห้วยปริก</t>
  </si>
  <si>
    <t>ผู้ตรวจสอบ                                                                                                                                                                               จ.ส.ต.</t>
  </si>
  <si>
    <t>เงินอุดหนุนระบุวัตถุประสงค์/เฉพาะกิจฯ</t>
  </si>
  <si>
    <t xml:space="preserve">                        </t>
  </si>
  <si>
    <t>เงินรับฝาก</t>
  </si>
  <si>
    <t xml:space="preserve">รายจ่ายค้างจ่าย </t>
  </si>
  <si>
    <t xml:space="preserve">เงินรับฝาก </t>
  </si>
  <si>
    <t>ปีงบประมาณ  2563  ประจำเดือนพฤษภาคม</t>
  </si>
  <si>
    <t>(5,850,832.83)</t>
  </si>
  <si>
    <t>ณ  วันที่  31  พฤษภาคม  2563</t>
  </si>
  <si>
    <t>(499,831.65)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</si>
</sst>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1"/>
      <name val="Angsana New"/>
      <family val="1"/>
    </font>
    <font>
      <sz val="15"/>
      <name val="Angsana New"/>
      <family val="1"/>
    </font>
    <font>
      <sz val="13"/>
      <name val="Angsana New"/>
      <family val="1"/>
    </font>
    <font>
      <sz val="15.5"/>
      <name val="Angsana New"/>
      <family val="1"/>
    </font>
    <font>
      <b/>
      <sz val="15.5"/>
      <name val="Angsana New"/>
      <family val="1"/>
    </font>
    <font>
      <sz val="13.7"/>
      <name val="Angsana New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43" fontId="3" fillId="0" borderId="0" xfId="1" applyFont="1" applyBorder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43" fontId="3" fillId="0" borderId="0" xfId="1" applyFont="1"/>
    <xf numFmtId="43" fontId="3" fillId="0" borderId="6" xfId="1" applyFont="1" applyBorder="1"/>
    <xf numFmtId="43" fontId="2" fillId="0" borderId="7" xfId="1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2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2" fillId="0" borderId="3" xfId="0" applyFont="1" applyBorder="1" applyAlignment="1"/>
    <xf numFmtId="0" fontId="3" fillId="0" borderId="11" xfId="0" applyFont="1" applyBorder="1"/>
    <xf numFmtId="43" fontId="2" fillId="0" borderId="4" xfId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/>
    <xf numFmtId="43" fontId="2" fillId="0" borderId="4" xfId="1" applyFont="1" applyBorder="1"/>
    <xf numFmtId="0" fontId="2" fillId="0" borderId="5" xfId="0" applyFont="1" applyBorder="1"/>
    <xf numFmtId="0" fontId="7" fillId="0" borderId="5" xfId="0" applyFont="1" applyBorder="1"/>
    <xf numFmtId="43" fontId="3" fillId="0" borderId="5" xfId="1" applyFont="1" applyBorder="1" applyAlignment="1">
      <alignment horizontal="right"/>
    </xf>
    <xf numFmtId="0" fontId="3" fillId="0" borderId="5" xfId="0" applyNumberFormat="1" applyFont="1" applyBorder="1" applyAlignment="1">
      <alignment horizontal="center"/>
    </xf>
    <xf numFmtId="0" fontId="8" fillId="0" borderId="5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3" fontId="3" fillId="0" borderId="4" xfId="0" applyNumberFormat="1" applyFont="1" applyBorder="1"/>
    <xf numFmtId="3" fontId="3" fillId="0" borderId="6" xfId="0" applyNumberFormat="1" applyFont="1" applyBorder="1"/>
    <xf numFmtId="43" fontId="3" fillId="0" borderId="4" xfId="1" applyFont="1" applyBorder="1"/>
    <xf numFmtId="3" fontId="3" fillId="0" borderId="5" xfId="0" applyNumberFormat="1" applyFont="1" applyBorder="1"/>
    <xf numFmtId="0" fontId="4" fillId="0" borderId="0" xfId="0" applyFont="1" applyAlignment="1"/>
    <xf numFmtId="0" fontId="9" fillId="0" borderId="5" xfId="0" applyFont="1" applyBorder="1" applyAlignment="1">
      <alignment horizontal="left" vertical="center"/>
    </xf>
    <xf numFmtId="43" fontId="9" fillId="0" borderId="15" xfId="1" applyFont="1" applyBorder="1" applyAlignment="1">
      <alignment horizontal="left"/>
    </xf>
    <xf numFmtId="0" fontId="9" fillId="0" borderId="5" xfId="0" applyFont="1" applyBorder="1" applyAlignment="1">
      <alignment horizontal="left"/>
    </xf>
    <xf numFmtId="43" fontId="9" fillId="0" borderId="5" xfId="1" applyFont="1" applyBorder="1" applyAlignment="1">
      <alignment horizontal="left"/>
    </xf>
    <xf numFmtId="43" fontId="9" fillId="0" borderId="0" xfId="1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16" xfId="0" applyFont="1" applyBorder="1"/>
    <xf numFmtId="0" fontId="9" fillId="0" borderId="16" xfId="0" applyFont="1" applyBorder="1" applyAlignment="1">
      <alignment horizontal="center"/>
    </xf>
    <xf numFmtId="43" fontId="9" fillId="0" borderId="16" xfId="1" applyFont="1" applyBorder="1"/>
    <xf numFmtId="43" fontId="9" fillId="0" borderId="0" xfId="1" applyFont="1" applyBorder="1"/>
    <xf numFmtId="0" fontId="9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43" fontId="9" fillId="0" borderId="6" xfId="1" applyFont="1" applyBorder="1"/>
    <xf numFmtId="43" fontId="9" fillId="0" borderId="0" xfId="1" applyFont="1"/>
    <xf numFmtId="0" fontId="9" fillId="0" borderId="5" xfId="0" applyFont="1" applyBorder="1"/>
    <xf numFmtId="0" fontId="9" fillId="0" borderId="5" xfId="0" applyFont="1" applyBorder="1" applyAlignment="1">
      <alignment horizontal="center"/>
    </xf>
    <xf numFmtId="43" fontId="9" fillId="0" borderId="5" xfId="1" applyFont="1" applyBorder="1"/>
    <xf numFmtId="0" fontId="10" fillId="0" borderId="7" xfId="0" applyFont="1" applyBorder="1" applyAlignment="1">
      <alignment horizontal="center"/>
    </xf>
    <xf numFmtId="0" fontId="9" fillId="0" borderId="7" xfId="0" applyFont="1" applyBorder="1"/>
    <xf numFmtId="43" fontId="10" fillId="0" borderId="7" xfId="1" applyFont="1" applyBorder="1"/>
    <xf numFmtId="0" fontId="11" fillId="0" borderId="16" xfId="0" applyFont="1" applyBorder="1"/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4" xfId="0" applyFont="1" applyBorder="1" applyAlignment="1">
      <alignment horizontal="center"/>
    </xf>
    <xf numFmtId="43" fontId="9" fillId="0" borderId="0" xfId="1" applyFont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49" fontId="3" fillId="0" borderId="6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workbookViewId="0">
      <selection activeCell="G68" sqref="G68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11" customWidth="1"/>
    <col min="5" max="5" width="26" style="1" customWidth="1"/>
    <col min="6" max="6" width="7.875" style="1" customWidth="1"/>
    <col min="7" max="7" width="12" style="11" customWidth="1"/>
    <col min="8" max="16384" width="9" style="1"/>
  </cols>
  <sheetData>
    <row r="1" spans="1:7" ht="20.45" customHeight="1" x14ac:dyDescent="0.5">
      <c r="A1" s="75" t="s">
        <v>0</v>
      </c>
      <c r="B1" s="75"/>
      <c r="C1" s="75"/>
      <c r="D1" s="75"/>
      <c r="E1" s="75"/>
      <c r="F1" s="75"/>
      <c r="G1" s="75"/>
    </row>
    <row r="2" spans="1:7" ht="20.45" customHeight="1" x14ac:dyDescent="0.5">
      <c r="A2" s="75" t="s">
        <v>18</v>
      </c>
      <c r="B2" s="75"/>
      <c r="C2" s="75"/>
      <c r="D2" s="75"/>
      <c r="E2" s="75"/>
      <c r="F2" s="75"/>
      <c r="G2" s="75"/>
    </row>
    <row r="3" spans="1:7" ht="20.45" customHeight="1" thickBot="1" x14ac:dyDescent="0.55000000000000004">
      <c r="A3" s="75" t="s">
        <v>109</v>
      </c>
      <c r="B3" s="75"/>
      <c r="C3" s="75"/>
      <c r="D3" s="75"/>
      <c r="E3" s="75"/>
      <c r="F3" s="75"/>
      <c r="G3" s="75"/>
    </row>
    <row r="4" spans="1:7" ht="20.45" customHeight="1" thickTop="1" x14ac:dyDescent="0.5">
      <c r="A4" s="76" t="s">
        <v>19</v>
      </c>
      <c r="B4" s="77"/>
      <c r="C4" s="77"/>
      <c r="D4" s="77"/>
      <c r="E4" s="78" t="s">
        <v>1</v>
      </c>
      <c r="F4" s="78" t="s">
        <v>2</v>
      </c>
      <c r="G4" s="79" t="s">
        <v>25</v>
      </c>
    </row>
    <row r="5" spans="1:7" ht="20.45" customHeight="1" x14ac:dyDescent="0.5">
      <c r="A5" s="14"/>
      <c r="B5" s="70" t="s">
        <v>24</v>
      </c>
      <c r="C5" s="15"/>
      <c r="D5" s="14"/>
      <c r="E5" s="66"/>
      <c r="F5" s="66"/>
      <c r="G5" s="68"/>
    </row>
    <row r="6" spans="1:7" ht="20.45" customHeight="1" x14ac:dyDescent="0.5">
      <c r="A6" s="16" t="s">
        <v>20</v>
      </c>
      <c r="B6" s="71"/>
      <c r="C6" s="60" t="s">
        <v>22</v>
      </c>
      <c r="D6" s="16" t="s">
        <v>23</v>
      </c>
      <c r="E6" s="66"/>
      <c r="F6" s="66"/>
      <c r="G6" s="68"/>
    </row>
    <row r="7" spans="1:7" ht="20.45" customHeight="1" x14ac:dyDescent="0.5">
      <c r="A7" s="16" t="s">
        <v>21</v>
      </c>
      <c r="B7" s="71"/>
      <c r="C7" s="60" t="s">
        <v>21</v>
      </c>
      <c r="D7" s="16" t="s">
        <v>21</v>
      </c>
      <c r="E7" s="66"/>
      <c r="F7" s="66"/>
      <c r="G7" s="68"/>
    </row>
    <row r="8" spans="1:7" ht="20.45" customHeight="1" thickBot="1" x14ac:dyDescent="0.55000000000000004">
      <c r="A8" s="17"/>
      <c r="B8" s="72"/>
      <c r="C8" s="18"/>
      <c r="D8" s="19"/>
      <c r="E8" s="66"/>
      <c r="F8" s="66"/>
      <c r="G8" s="68"/>
    </row>
    <row r="9" spans="1:7" ht="20.45" customHeight="1" thickTop="1" x14ac:dyDescent="0.5">
      <c r="A9" s="20"/>
      <c r="B9" s="20"/>
      <c r="C9" s="20"/>
      <c r="D9" s="21">
        <v>40633986.280000001</v>
      </c>
      <c r="E9" s="22" t="s">
        <v>26</v>
      </c>
      <c r="F9" s="23"/>
      <c r="G9" s="24">
        <v>45984987.460000001</v>
      </c>
    </row>
    <row r="10" spans="1:7" ht="20.45" customHeight="1" x14ac:dyDescent="0.5">
      <c r="A10" s="4"/>
      <c r="B10" s="4"/>
      <c r="C10" s="4"/>
      <c r="D10" s="6"/>
      <c r="E10" s="25" t="s">
        <v>27</v>
      </c>
      <c r="F10" s="4"/>
      <c r="G10" s="6"/>
    </row>
    <row r="11" spans="1:7" ht="20.45" customHeight="1" x14ac:dyDescent="0.5">
      <c r="A11" s="6">
        <v>371000</v>
      </c>
      <c r="B11" s="6"/>
      <c r="C11" s="6">
        <f>A11</f>
        <v>371000</v>
      </c>
      <c r="D11" s="7">
        <v>91739.97</v>
      </c>
      <c r="E11" s="4" t="s">
        <v>28</v>
      </c>
      <c r="F11" s="5">
        <v>41100000</v>
      </c>
      <c r="G11" s="6">
        <v>14800.98</v>
      </c>
    </row>
    <row r="12" spans="1:7" ht="20.45" customHeight="1" x14ac:dyDescent="0.5">
      <c r="A12" s="6">
        <v>178000</v>
      </c>
      <c r="B12" s="6"/>
      <c r="C12" s="6">
        <f t="shared" ref="C12:C17" si="0">A12</f>
        <v>178000</v>
      </c>
      <c r="D12" s="7">
        <v>136731.1</v>
      </c>
      <c r="E12" s="4" t="s">
        <v>29</v>
      </c>
      <c r="F12" s="5">
        <v>41200000</v>
      </c>
      <c r="G12" s="6">
        <v>4717.3</v>
      </c>
    </row>
    <row r="13" spans="1:7" ht="20.45" customHeight="1" x14ac:dyDescent="0.5">
      <c r="A13" s="6">
        <v>200000</v>
      </c>
      <c r="B13" s="6"/>
      <c r="C13" s="6">
        <f t="shared" si="0"/>
        <v>200000</v>
      </c>
      <c r="D13" s="7">
        <v>135128.01</v>
      </c>
      <c r="E13" s="4" t="s">
        <v>30</v>
      </c>
      <c r="F13" s="5">
        <v>41300000</v>
      </c>
      <c r="G13" s="6"/>
    </row>
    <row r="14" spans="1:7" ht="20.45" customHeight="1" x14ac:dyDescent="0.5">
      <c r="A14" s="6">
        <v>20000</v>
      </c>
      <c r="B14" s="6"/>
      <c r="C14" s="6">
        <f t="shared" si="0"/>
        <v>20000</v>
      </c>
      <c r="D14" s="7">
        <v>2346</v>
      </c>
      <c r="E14" s="26" t="s">
        <v>31</v>
      </c>
      <c r="F14" s="5">
        <v>41400000</v>
      </c>
      <c r="G14" s="27">
        <v>2112</v>
      </c>
    </row>
    <row r="15" spans="1:7" ht="20.45" customHeight="1" x14ac:dyDescent="0.5">
      <c r="A15" s="6">
        <v>20000</v>
      </c>
      <c r="B15" s="6"/>
      <c r="C15" s="6">
        <f t="shared" si="0"/>
        <v>20000</v>
      </c>
      <c r="D15" s="7">
        <v>43777.85</v>
      </c>
      <c r="E15" s="4" t="s">
        <v>32</v>
      </c>
      <c r="F15" s="5">
        <v>41500000</v>
      </c>
      <c r="G15" s="6">
        <v>450</v>
      </c>
    </row>
    <row r="16" spans="1:7" ht="20.45" customHeight="1" x14ac:dyDescent="0.5">
      <c r="A16" s="6">
        <v>17302000</v>
      </c>
      <c r="B16" s="6"/>
      <c r="C16" s="6">
        <f t="shared" si="0"/>
        <v>17302000</v>
      </c>
      <c r="D16" s="7">
        <v>11748512.289999999</v>
      </c>
      <c r="E16" s="4" t="s">
        <v>33</v>
      </c>
      <c r="F16" s="5">
        <v>42100000</v>
      </c>
      <c r="G16" s="6">
        <v>1409754.74</v>
      </c>
    </row>
    <row r="17" spans="1:7" ht="20.45" customHeight="1" x14ac:dyDescent="0.5">
      <c r="A17" s="6">
        <v>22000000</v>
      </c>
      <c r="B17" s="6"/>
      <c r="C17" s="6">
        <f t="shared" si="0"/>
        <v>22000000</v>
      </c>
      <c r="D17" s="7">
        <v>16587353</v>
      </c>
      <c r="E17" s="4" t="s">
        <v>17</v>
      </c>
      <c r="F17" s="5">
        <v>43100000</v>
      </c>
      <c r="G17" s="6">
        <v>966600</v>
      </c>
    </row>
    <row r="18" spans="1:7" ht="20.45" customHeight="1" x14ac:dyDescent="0.5">
      <c r="A18" s="6"/>
      <c r="B18" s="6">
        <v>55531</v>
      </c>
      <c r="C18" s="6">
        <f>SUM(B18)</f>
        <v>55531</v>
      </c>
      <c r="D18" s="7">
        <v>55531</v>
      </c>
      <c r="E18" s="12" t="s">
        <v>104</v>
      </c>
      <c r="F18" s="4">
        <v>44100000</v>
      </c>
      <c r="G18" s="6">
        <v>30700</v>
      </c>
    </row>
    <row r="19" spans="1:7" ht="20.45" customHeight="1" x14ac:dyDescent="0.5">
      <c r="A19" s="6"/>
      <c r="B19" s="6"/>
      <c r="C19" s="6"/>
      <c r="D19" s="7">
        <v>437634.1</v>
      </c>
      <c r="E19" s="4" t="s">
        <v>106</v>
      </c>
      <c r="F19" s="5">
        <v>21040000</v>
      </c>
      <c r="G19" s="6">
        <v>120918.88</v>
      </c>
    </row>
    <row r="20" spans="1:7" ht="20.45" customHeight="1" x14ac:dyDescent="0.5">
      <c r="A20" s="6"/>
      <c r="B20" s="6"/>
      <c r="C20" s="6"/>
      <c r="D20" s="7">
        <v>4167700</v>
      </c>
      <c r="E20" s="4" t="s">
        <v>90</v>
      </c>
      <c r="F20" s="5">
        <v>11020000</v>
      </c>
      <c r="G20" s="6">
        <f>685800+140800</f>
        <v>826600</v>
      </c>
    </row>
    <row r="21" spans="1:7" ht="20.45" customHeight="1" x14ac:dyDescent="0.5">
      <c r="A21" s="6"/>
      <c r="B21" s="6"/>
      <c r="C21" s="6"/>
      <c r="D21" s="7">
        <v>23500</v>
      </c>
      <c r="E21" s="4" t="s">
        <v>51</v>
      </c>
      <c r="F21" s="5">
        <v>11044000</v>
      </c>
      <c r="G21" s="6">
        <v>60</v>
      </c>
    </row>
    <row r="22" spans="1:7" ht="20.45" customHeight="1" x14ac:dyDescent="0.5">
      <c r="A22" s="6"/>
      <c r="B22" s="6"/>
      <c r="C22" s="6"/>
      <c r="D22" s="7">
        <v>11982</v>
      </c>
      <c r="E22" s="4" t="s">
        <v>89</v>
      </c>
      <c r="F22" s="5">
        <v>11043001</v>
      </c>
      <c r="G22" s="6">
        <v>8292</v>
      </c>
    </row>
    <row r="23" spans="1:7" ht="20.45" customHeight="1" x14ac:dyDescent="0.5">
      <c r="A23" s="6"/>
      <c r="B23" s="6"/>
      <c r="C23" s="6"/>
      <c r="D23" s="7">
        <v>12477.45</v>
      </c>
      <c r="E23" s="4" t="s">
        <v>5</v>
      </c>
      <c r="F23" s="5">
        <v>11043002</v>
      </c>
      <c r="G23" s="6">
        <v>1051.72</v>
      </c>
    </row>
    <row r="24" spans="1:7" ht="20.45" customHeight="1" x14ac:dyDescent="0.5">
      <c r="A24" s="6"/>
      <c r="B24" s="6"/>
      <c r="C24" s="6"/>
      <c r="D24" s="7">
        <v>14184</v>
      </c>
      <c r="E24" s="4" t="s">
        <v>88</v>
      </c>
      <c r="F24" s="5">
        <v>11043003</v>
      </c>
      <c r="G24" s="6">
        <v>10000</v>
      </c>
    </row>
    <row r="25" spans="1:7" ht="20.45" customHeight="1" x14ac:dyDescent="0.5">
      <c r="A25" s="6"/>
      <c r="B25" s="6"/>
      <c r="C25" s="6"/>
      <c r="D25" s="7">
        <v>7922</v>
      </c>
      <c r="E25" s="4" t="s">
        <v>37</v>
      </c>
      <c r="F25" s="28">
        <v>31000000</v>
      </c>
      <c r="G25" s="6"/>
    </row>
    <row r="26" spans="1:7" ht="20.45" customHeight="1" x14ac:dyDescent="0.5">
      <c r="A26" s="6"/>
      <c r="B26" s="6"/>
      <c r="C26" s="6"/>
      <c r="D26" s="7">
        <v>370764</v>
      </c>
      <c r="E26" s="4" t="s">
        <v>85</v>
      </c>
      <c r="F26" s="4">
        <v>11041000</v>
      </c>
      <c r="G26" s="6"/>
    </row>
    <row r="27" spans="1:7" ht="20.45" customHeight="1" x14ac:dyDescent="0.5">
      <c r="A27" s="6"/>
      <c r="B27" s="6"/>
      <c r="C27" s="6"/>
      <c r="D27" s="7">
        <v>128629.71</v>
      </c>
      <c r="E27" s="4" t="s">
        <v>84</v>
      </c>
      <c r="F27" s="4">
        <v>11046000</v>
      </c>
      <c r="G27" s="6"/>
    </row>
    <row r="28" spans="1:7" ht="20.45" customHeight="1" x14ac:dyDescent="0.5">
      <c r="A28" s="6"/>
      <c r="B28" s="6"/>
      <c r="C28" s="6"/>
      <c r="D28" s="6"/>
      <c r="E28" s="4"/>
      <c r="F28" s="4"/>
      <c r="G28" s="6"/>
    </row>
    <row r="29" spans="1:7" ht="20.45" customHeight="1" x14ac:dyDescent="0.5">
      <c r="A29" s="6"/>
      <c r="B29" s="6"/>
      <c r="C29" s="6"/>
      <c r="D29" s="6"/>
      <c r="E29" s="29"/>
      <c r="F29" s="4"/>
      <c r="G29" s="6"/>
    </row>
    <row r="30" spans="1:7" ht="20.45" customHeight="1" x14ac:dyDescent="0.5">
      <c r="A30" s="6"/>
      <c r="B30" s="6"/>
      <c r="C30" s="6"/>
      <c r="D30" s="6"/>
      <c r="E30" s="4"/>
      <c r="F30" s="4"/>
      <c r="G30" s="6"/>
    </row>
    <row r="31" spans="1:7" ht="20.45" customHeight="1" x14ac:dyDescent="0.5">
      <c r="A31" s="6"/>
      <c r="B31" s="6"/>
      <c r="C31" s="6"/>
      <c r="D31" s="6"/>
      <c r="E31" s="4"/>
      <c r="F31" s="4"/>
      <c r="G31" s="6"/>
    </row>
    <row r="32" spans="1:7" ht="20.45" customHeight="1" x14ac:dyDescent="0.5">
      <c r="A32" s="6"/>
      <c r="B32" s="6"/>
      <c r="C32" s="6"/>
      <c r="D32" s="6"/>
      <c r="E32" s="4"/>
      <c r="F32" s="4"/>
      <c r="G32" s="6"/>
    </row>
    <row r="33" spans="1:7" ht="20.45" customHeight="1" x14ac:dyDescent="0.5">
      <c r="A33" s="6"/>
      <c r="B33" s="6"/>
      <c r="C33" s="6"/>
      <c r="D33" s="6"/>
      <c r="E33" s="4"/>
      <c r="F33" s="5"/>
      <c r="G33" s="6"/>
    </row>
    <row r="34" spans="1:7" ht="20.45" customHeight="1" x14ac:dyDescent="0.5">
      <c r="A34" s="6"/>
      <c r="B34" s="6"/>
      <c r="C34" s="6"/>
      <c r="D34" s="6"/>
      <c r="E34" s="4"/>
      <c r="F34" s="28"/>
      <c r="G34" s="6"/>
    </row>
    <row r="35" spans="1:7" ht="20.45" customHeight="1" x14ac:dyDescent="0.5">
      <c r="A35" s="6"/>
      <c r="B35" s="6"/>
      <c r="C35" s="6"/>
      <c r="D35" s="6"/>
      <c r="E35" s="4"/>
      <c r="F35" s="28"/>
      <c r="G35" s="6"/>
    </row>
    <row r="36" spans="1:7" ht="20.45" customHeight="1" x14ac:dyDescent="0.5">
      <c r="A36" s="6"/>
      <c r="B36" s="6"/>
      <c r="C36" s="6"/>
      <c r="D36" s="6"/>
      <c r="E36" s="12"/>
      <c r="F36" s="28"/>
      <c r="G36" s="6"/>
    </row>
    <row r="37" spans="1:7" ht="20.45" customHeight="1" x14ac:dyDescent="0.5">
      <c r="A37" s="6"/>
      <c r="B37" s="6"/>
      <c r="C37" s="6"/>
      <c r="D37" s="6"/>
      <c r="E37" s="12"/>
      <c r="F37" s="28"/>
      <c r="G37" s="6"/>
    </row>
    <row r="38" spans="1:7" ht="20.45" customHeight="1" x14ac:dyDescent="0.5">
      <c r="A38" s="6"/>
      <c r="B38" s="6"/>
      <c r="C38" s="6"/>
      <c r="D38" s="6"/>
      <c r="E38" s="12"/>
      <c r="F38" s="28"/>
      <c r="G38" s="8"/>
    </row>
    <row r="39" spans="1:7" ht="20.45" customHeight="1" x14ac:dyDescent="0.5">
      <c r="A39" s="30">
        <f>SUM(A10:A17)</f>
        <v>40091000</v>
      </c>
      <c r="B39" s="30">
        <f>SUM(B9:B23)</f>
        <v>55531</v>
      </c>
      <c r="C39" s="30">
        <f>SUM(C9:C27)</f>
        <v>40146531</v>
      </c>
      <c r="D39" s="30">
        <f>SUM(D11:D27)</f>
        <v>33975912.479999997</v>
      </c>
      <c r="E39" s="31" t="s">
        <v>34</v>
      </c>
      <c r="F39" s="32"/>
      <c r="G39" s="30">
        <f>SUM(G11:G27)</f>
        <v>3396057.62</v>
      </c>
    </row>
    <row r="40" spans="1:7" x14ac:dyDescent="0.5">
      <c r="A40" s="73" t="s">
        <v>19</v>
      </c>
      <c r="B40" s="74"/>
      <c r="C40" s="74"/>
      <c r="D40" s="74"/>
      <c r="E40" s="65" t="s">
        <v>1</v>
      </c>
      <c r="F40" s="65" t="s">
        <v>2</v>
      </c>
      <c r="G40" s="67" t="s">
        <v>25</v>
      </c>
    </row>
    <row r="41" spans="1:7" x14ac:dyDescent="0.5">
      <c r="A41" s="14"/>
      <c r="B41" s="70" t="s">
        <v>24</v>
      </c>
      <c r="C41" s="15"/>
      <c r="D41" s="14"/>
      <c r="E41" s="66"/>
      <c r="F41" s="66"/>
      <c r="G41" s="68"/>
    </row>
    <row r="42" spans="1:7" x14ac:dyDescent="0.5">
      <c r="A42" s="16" t="s">
        <v>20</v>
      </c>
      <c r="B42" s="71"/>
      <c r="C42" s="60" t="s">
        <v>22</v>
      </c>
      <c r="D42" s="16" t="s">
        <v>23</v>
      </c>
      <c r="E42" s="66"/>
      <c r="F42" s="66"/>
      <c r="G42" s="68"/>
    </row>
    <row r="43" spans="1:7" x14ac:dyDescent="0.5">
      <c r="A43" s="16" t="s">
        <v>21</v>
      </c>
      <c r="B43" s="71"/>
      <c r="C43" s="60" t="s">
        <v>21</v>
      </c>
      <c r="D43" s="16" t="s">
        <v>21</v>
      </c>
      <c r="E43" s="66"/>
      <c r="F43" s="66"/>
      <c r="G43" s="68"/>
    </row>
    <row r="44" spans="1:7" ht="24" thickBot="1" x14ac:dyDescent="0.55000000000000004">
      <c r="A44" s="17"/>
      <c r="B44" s="72"/>
      <c r="C44" s="18"/>
      <c r="D44" s="19"/>
      <c r="E44" s="66"/>
      <c r="F44" s="66"/>
      <c r="G44" s="69"/>
    </row>
    <row r="45" spans="1:7" ht="25.5" customHeight="1" thickTop="1" x14ac:dyDescent="0.5">
      <c r="A45" s="20"/>
      <c r="B45" s="20"/>
      <c r="C45" s="20"/>
      <c r="D45" s="33"/>
      <c r="E45" s="22" t="s">
        <v>35</v>
      </c>
      <c r="F45" s="23"/>
      <c r="G45" s="33"/>
    </row>
    <row r="46" spans="1:7" x14ac:dyDescent="0.5">
      <c r="A46" s="6">
        <v>12207970</v>
      </c>
      <c r="B46" s="6"/>
      <c r="C46" s="6">
        <f>SUM(A46)</f>
        <v>12207970</v>
      </c>
      <c r="D46" s="7">
        <v>7089832</v>
      </c>
      <c r="E46" s="4" t="s">
        <v>6</v>
      </c>
      <c r="F46" s="4">
        <v>51000000</v>
      </c>
      <c r="G46" s="6">
        <f>34450+826600</f>
        <v>861050</v>
      </c>
    </row>
    <row r="47" spans="1:7" x14ac:dyDescent="0.5">
      <c r="A47" s="6">
        <v>1794248</v>
      </c>
      <c r="B47" s="6"/>
      <c r="C47" s="6">
        <f t="shared" ref="C47:C55" si="1">SUM(A47)</f>
        <v>1794248</v>
      </c>
      <c r="D47" s="7">
        <v>1195680</v>
      </c>
      <c r="E47" s="4" t="s">
        <v>7</v>
      </c>
      <c r="F47" s="5">
        <v>52100000</v>
      </c>
      <c r="G47" s="6">
        <v>149460</v>
      </c>
    </row>
    <row r="48" spans="1:7" x14ac:dyDescent="0.5">
      <c r="A48" s="6">
        <v>12699280</v>
      </c>
      <c r="B48" s="6"/>
      <c r="C48" s="6">
        <f t="shared" si="1"/>
        <v>12699280</v>
      </c>
      <c r="D48" s="7">
        <v>6852217.5800000001</v>
      </c>
      <c r="E48" s="4" t="s">
        <v>8</v>
      </c>
      <c r="F48" s="5">
        <v>52200000</v>
      </c>
      <c r="G48" s="6">
        <v>882760</v>
      </c>
    </row>
    <row r="49" spans="1:7" x14ac:dyDescent="0.5">
      <c r="A49" s="6">
        <v>749000</v>
      </c>
      <c r="B49" s="6"/>
      <c r="C49" s="6">
        <f t="shared" si="1"/>
        <v>749000</v>
      </c>
      <c r="D49" s="7">
        <v>253510</v>
      </c>
      <c r="E49" s="4" t="s">
        <v>10</v>
      </c>
      <c r="F49" s="5">
        <v>53100000</v>
      </c>
      <c r="G49" s="6">
        <v>28820</v>
      </c>
    </row>
    <row r="50" spans="1:7" x14ac:dyDescent="0.5">
      <c r="A50" s="6">
        <v>5638800</v>
      </c>
      <c r="B50" s="6"/>
      <c r="C50" s="6">
        <f t="shared" si="1"/>
        <v>5638800</v>
      </c>
      <c r="D50" s="7">
        <v>2067731.23</v>
      </c>
      <c r="E50" s="4" t="s">
        <v>11</v>
      </c>
      <c r="F50" s="5">
        <v>53200000</v>
      </c>
      <c r="G50" s="6">
        <v>157021.45000000001</v>
      </c>
    </row>
    <row r="51" spans="1:7" x14ac:dyDescent="0.5">
      <c r="A51" s="6">
        <v>2750602</v>
      </c>
      <c r="B51" s="6">
        <v>24831</v>
      </c>
      <c r="C51" s="6">
        <f t="shared" si="1"/>
        <v>2750602</v>
      </c>
      <c r="D51" s="7">
        <v>1300032.8</v>
      </c>
      <c r="E51" s="4" t="s">
        <v>12</v>
      </c>
      <c r="F51" s="5">
        <v>53300000</v>
      </c>
      <c r="G51" s="6">
        <v>539403.80000000005</v>
      </c>
    </row>
    <row r="52" spans="1:7" x14ac:dyDescent="0.5">
      <c r="A52" s="6">
        <v>563000</v>
      </c>
      <c r="B52" s="6"/>
      <c r="C52" s="6">
        <f t="shared" si="1"/>
        <v>563000</v>
      </c>
      <c r="D52" s="7">
        <v>319960.38</v>
      </c>
      <c r="E52" s="4" t="s">
        <v>13</v>
      </c>
      <c r="F52" s="5">
        <v>53400000</v>
      </c>
      <c r="G52" s="6">
        <v>47178.06</v>
      </c>
    </row>
    <row r="53" spans="1:7" x14ac:dyDescent="0.5">
      <c r="A53" s="6">
        <v>419600</v>
      </c>
      <c r="B53" s="6">
        <v>30700</v>
      </c>
      <c r="C53" s="6">
        <f t="shared" si="1"/>
        <v>419600</v>
      </c>
      <c r="D53" s="7">
        <v>247200</v>
      </c>
      <c r="E53" s="4" t="s">
        <v>14</v>
      </c>
      <c r="F53" s="5">
        <v>54100000</v>
      </c>
      <c r="G53" s="6"/>
    </row>
    <row r="54" spans="1:7" x14ac:dyDescent="0.5">
      <c r="A54" s="6">
        <v>1582000</v>
      </c>
      <c r="B54" s="6"/>
      <c r="C54" s="6">
        <f t="shared" si="1"/>
        <v>1582000</v>
      </c>
      <c r="D54" s="7">
        <v>1481000</v>
      </c>
      <c r="E54" s="4" t="s">
        <v>15</v>
      </c>
      <c r="F54" s="5">
        <v>54200000</v>
      </c>
      <c r="G54" s="6">
        <v>1481000</v>
      </c>
    </row>
    <row r="55" spans="1:7" x14ac:dyDescent="0.5">
      <c r="A55" s="6">
        <v>1686500</v>
      </c>
      <c r="B55" s="6"/>
      <c r="C55" s="6">
        <f t="shared" si="1"/>
        <v>1686500</v>
      </c>
      <c r="D55" s="7">
        <v>668180</v>
      </c>
      <c r="E55" s="4" t="s">
        <v>16</v>
      </c>
      <c r="F55" s="5">
        <v>56000000</v>
      </c>
      <c r="G55" s="6">
        <v>-35820</v>
      </c>
    </row>
    <row r="56" spans="1:7" x14ac:dyDescent="0.5">
      <c r="A56" s="6"/>
      <c r="B56" s="6"/>
      <c r="C56" s="6"/>
      <c r="D56" s="7">
        <v>55531</v>
      </c>
      <c r="E56" s="12" t="s">
        <v>104</v>
      </c>
      <c r="F56" s="4">
        <v>44100000</v>
      </c>
      <c r="G56" s="6">
        <v>30700</v>
      </c>
    </row>
    <row r="57" spans="1:7" x14ac:dyDescent="0.5">
      <c r="A57" s="6"/>
      <c r="B57" s="6"/>
      <c r="C57" s="6"/>
      <c r="D57" s="7">
        <v>1384698.82</v>
      </c>
      <c r="E57" s="4" t="s">
        <v>107</v>
      </c>
      <c r="F57" s="5">
        <v>21010000</v>
      </c>
      <c r="G57" s="6"/>
    </row>
    <row r="58" spans="1:7" x14ac:dyDescent="0.5">
      <c r="A58" s="6"/>
      <c r="B58" s="6"/>
      <c r="C58" s="6"/>
      <c r="D58" s="7">
        <v>241122.32</v>
      </c>
      <c r="E58" s="4" t="s">
        <v>108</v>
      </c>
      <c r="F58" s="5">
        <v>21040000</v>
      </c>
      <c r="G58" s="6">
        <v>8717.14</v>
      </c>
    </row>
    <row r="59" spans="1:7" ht="20.45" customHeight="1" x14ac:dyDescent="0.5">
      <c r="A59" s="6"/>
      <c r="B59" s="6"/>
      <c r="C59" s="6"/>
      <c r="D59" s="7">
        <v>4075600</v>
      </c>
      <c r="E59" s="4" t="s">
        <v>90</v>
      </c>
      <c r="F59" s="5">
        <v>11020000</v>
      </c>
      <c r="G59" s="6">
        <v>826600</v>
      </c>
    </row>
    <row r="60" spans="1:7" x14ac:dyDescent="0.5">
      <c r="A60" s="6"/>
      <c r="B60" s="6"/>
      <c r="C60" s="6"/>
      <c r="D60" s="7">
        <v>370764</v>
      </c>
      <c r="E60" s="4" t="s">
        <v>85</v>
      </c>
      <c r="F60" s="4">
        <v>11041000</v>
      </c>
      <c r="G60" s="6"/>
    </row>
    <row r="61" spans="1:7" ht="20.45" customHeight="1" x14ac:dyDescent="0.5">
      <c r="A61" s="6"/>
      <c r="B61" s="6"/>
      <c r="C61" s="6"/>
      <c r="D61" s="7">
        <v>6870344</v>
      </c>
      <c r="E61" s="4" t="s">
        <v>37</v>
      </c>
      <c r="F61" s="28">
        <v>31000000</v>
      </c>
      <c r="G61" s="6">
        <v>4270000</v>
      </c>
    </row>
    <row r="62" spans="1:7" x14ac:dyDescent="0.5">
      <c r="A62" s="6"/>
      <c r="B62" s="6"/>
      <c r="C62" s="6"/>
      <c r="D62" s="7">
        <v>90</v>
      </c>
      <c r="E62" s="4" t="s">
        <v>51</v>
      </c>
      <c r="F62" s="5">
        <v>11044000</v>
      </c>
      <c r="G62" s="6"/>
    </row>
    <row r="63" spans="1:7" x14ac:dyDescent="0.5">
      <c r="A63" s="6"/>
      <c r="B63" s="6"/>
      <c r="C63" s="6"/>
      <c r="D63" s="7">
        <v>2250</v>
      </c>
      <c r="E63" s="4" t="s">
        <v>89</v>
      </c>
      <c r="F63" s="5">
        <v>11043001</v>
      </c>
      <c r="G63" s="6"/>
    </row>
    <row r="64" spans="1:7" x14ac:dyDescent="0.5">
      <c r="A64" s="6"/>
      <c r="B64" s="6"/>
      <c r="C64" s="6"/>
      <c r="D64" s="6"/>
      <c r="E64" s="13"/>
      <c r="F64" s="13"/>
      <c r="G64" s="34"/>
    </row>
    <row r="65" spans="1:10" x14ac:dyDescent="0.5">
      <c r="A65" s="30">
        <f>SUM(A46:A55)</f>
        <v>40091000</v>
      </c>
      <c r="B65" s="30">
        <f>SUM(B46:B55)</f>
        <v>55531</v>
      </c>
      <c r="C65" s="30">
        <f>SUM(A65+B65)</f>
        <v>40146531</v>
      </c>
      <c r="D65" s="30">
        <f>SUM(D46:D63)</f>
        <v>34475744.129999995</v>
      </c>
      <c r="E65" s="3" t="s">
        <v>42</v>
      </c>
      <c r="F65" s="32"/>
      <c r="G65" s="30">
        <f>SUM(G46:G63)</f>
        <v>9246890.4499999993</v>
      </c>
      <c r="J65" s="1" t="s">
        <v>87</v>
      </c>
    </row>
    <row r="66" spans="1:10" x14ac:dyDescent="0.5">
      <c r="D66" s="35"/>
      <c r="E66" s="61" t="s">
        <v>41</v>
      </c>
      <c r="G66" s="35"/>
    </row>
    <row r="67" spans="1:10" x14ac:dyDescent="0.5">
      <c r="D67" s="36"/>
      <c r="E67" s="61" t="s">
        <v>43</v>
      </c>
      <c r="G67" s="36"/>
    </row>
    <row r="68" spans="1:10" x14ac:dyDescent="0.5">
      <c r="D68" s="85" t="s">
        <v>112</v>
      </c>
      <c r="E68" s="61" t="s">
        <v>40</v>
      </c>
      <c r="G68" s="85" t="s">
        <v>110</v>
      </c>
    </row>
    <row r="69" spans="1:10" ht="24" thickBot="1" x14ac:dyDescent="0.55000000000000004">
      <c r="D69" s="9">
        <f>SUM(D9+D39-D65)</f>
        <v>40134154.629999995</v>
      </c>
      <c r="E69" s="61" t="s">
        <v>39</v>
      </c>
      <c r="G69" s="9">
        <f>SUM(G9+G39-G65)</f>
        <v>40134154.629999995</v>
      </c>
    </row>
    <row r="70" spans="1:10" ht="24" thickTop="1" x14ac:dyDescent="0.5"/>
    <row r="71" spans="1:10" x14ac:dyDescent="0.5">
      <c r="F71" s="10"/>
      <c r="G71" s="7"/>
    </row>
    <row r="72" spans="1:10" x14ac:dyDescent="0.5">
      <c r="D72" s="7"/>
      <c r="E72" s="10"/>
    </row>
    <row r="74" spans="1:10" x14ac:dyDescent="0.5">
      <c r="E74" s="10"/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0:E44"/>
    <mergeCell ref="F40:F44"/>
    <mergeCell ref="G40:G44"/>
    <mergeCell ref="B41:B44"/>
    <mergeCell ref="A40:D40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9"/>
  <sheetViews>
    <sheetView workbookViewId="0">
      <pane ySplit="6" topLeftCell="A52" activePane="bottomLeft" state="frozen"/>
      <selection pane="bottomLeft" activeCell="J46" sqref="J46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8" width="13.25" style="11" customWidth="1"/>
    <col min="9" max="9" width="16" style="2" customWidth="1"/>
    <col min="10" max="10" width="17" style="7" customWidth="1"/>
    <col min="11" max="16384" width="9" style="1"/>
  </cols>
  <sheetData>
    <row r="2" spans="1:10" ht="21.95" customHeight="1" x14ac:dyDescent="0.5">
      <c r="A2" s="75" t="s">
        <v>0</v>
      </c>
      <c r="B2" s="75"/>
      <c r="C2" s="75"/>
      <c r="D2" s="75"/>
      <c r="E2" s="75"/>
      <c r="F2" s="75"/>
      <c r="G2" s="75"/>
      <c r="H2" s="75"/>
    </row>
    <row r="3" spans="1:10" ht="21.95" customHeight="1" x14ac:dyDescent="0.5">
      <c r="A3" s="75" t="s">
        <v>93</v>
      </c>
      <c r="B3" s="75"/>
      <c r="C3" s="75"/>
      <c r="D3" s="75"/>
      <c r="E3" s="75"/>
      <c r="F3" s="75"/>
      <c r="G3" s="75"/>
      <c r="H3" s="75"/>
    </row>
    <row r="4" spans="1:10" ht="21.95" customHeight="1" x14ac:dyDescent="0.5">
      <c r="A4" s="80" t="s">
        <v>111</v>
      </c>
      <c r="B4" s="80"/>
      <c r="C4" s="80"/>
      <c r="D4" s="80"/>
      <c r="E4" s="80"/>
      <c r="F4" s="80"/>
      <c r="G4" s="80"/>
      <c r="H4" s="80"/>
    </row>
    <row r="5" spans="1:10" ht="21.95" customHeight="1" x14ac:dyDescent="0.5">
      <c r="A5" s="65" t="s">
        <v>44</v>
      </c>
      <c r="B5" s="65" t="s">
        <v>2</v>
      </c>
      <c r="C5" s="73" t="s">
        <v>97</v>
      </c>
      <c r="D5" s="83"/>
      <c r="E5" s="73" t="s">
        <v>98</v>
      </c>
      <c r="F5" s="83"/>
      <c r="G5" s="73" t="s">
        <v>99</v>
      </c>
      <c r="H5" s="83"/>
    </row>
    <row r="6" spans="1:10" ht="21.95" customHeight="1" x14ac:dyDescent="0.5">
      <c r="A6" s="81"/>
      <c r="B6" s="81"/>
      <c r="C6" s="63" t="s">
        <v>3</v>
      </c>
      <c r="D6" s="3" t="s">
        <v>4</v>
      </c>
      <c r="E6" s="3" t="s">
        <v>3</v>
      </c>
      <c r="F6" s="3" t="s">
        <v>4</v>
      </c>
      <c r="G6" s="3" t="s">
        <v>3</v>
      </c>
      <c r="H6" s="3" t="s">
        <v>4</v>
      </c>
    </row>
    <row r="7" spans="1:10" s="43" customFormat="1" ht="21.95" customHeight="1" x14ac:dyDescent="0.5">
      <c r="A7" s="38" t="s">
        <v>100</v>
      </c>
      <c r="B7" s="38">
        <v>11011000</v>
      </c>
      <c r="C7" s="39">
        <v>0</v>
      </c>
      <c r="D7" s="40"/>
      <c r="E7" s="41"/>
      <c r="F7" s="41"/>
      <c r="G7" s="41">
        <f>SUM(E7)</f>
        <v>0</v>
      </c>
      <c r="H7" s="40"/>
      <c r="I7" s="42"/>
      <c r="J7" s="64"/>
    </row>
    <row r="8" spans="1:10" s="48" customFormat="1" ht="21.95" customHeight="1" x14ac:dyDescent="0.5">
      <c r="A8" s="44" t="s">
        <v>45</v>
      </c>
      <c r="B8" s="45">
        <v>11021001</v>
      </c>
      <c r="C8" s="46">
        <v>15136298.68</v>
      </c>
      <c r="D8" s="46"/>
      <c r="E8" s="46"/>
      <c r="F8" s="46"/>
      <c r="G8" s="46">
        <f>SUM(C8+E8)</f>
        <v>15136298.68</v>
      </c>
      <c r="H8" s="46"/>
      <c r="I8" s="47"/>
      <c r="J8" s="52"/>
    </row>
    <row r="9" spans="1:10" s="48" customFormat="1" ht="21.95" customHeight="1" x14ac:dyDescent="0.5">
      <c r="A9" s="44" t="s">
        <v>46</v>
      </c>
      <c r="B9" s="45">
        <v>11012001</v>
      </c>
      <c r="C9" s="46">
        <v>29703888.289999999</v>
      </c>
      <c r="D9" s="46"/>
      <c r="E9" s="46">
        <f>450+1747870.42</f>
        <v>1748320.42</v>
      </c>
      <c r="F9" s="46">
        <f>7568453.25+30700</f>
        <v>7599153.25</v>
      </c>
      <c r="G9" s="46">
        <f>SUM(C9+E9-F9)</f>
        <v>23853055.460000001</v>
      </c>
      <c r="H9" s="46"/>
      <c r="I9" s="47"/>
      <c r="J9" s="52"/>
    </row>
    <row r="10" spans="1:10" s="48" customFormat="1" ht="21.95" customHeight="1" x14ac:dyDescent="0.5">
      <c r="A10" s="44" t="s">
        <v>47</v>
      </c>
      <c r="B10" s="45">
        <v>11012001</v>
      </c>
      <c r="C10" s="46">
        <v>527372.26</v>
      </c>
      <c r="D10" s="46"/>
      <c r="E10" s="46"/>
      <c r="F10" s="46"/>
      <c r="G10" s="46">
        <v>527372.26</v>
      </c>
      <c r="H10" s="46"/>
      <c r="I10" s="47"/>
      <c r="J10" s="52"/>
    </row>
    <row r="11" spans="1:10" s="48" customFormat="1" ht="21.95" customHeight="1" x14ac:dyDescent="0.5">
      <c r="A11" s="44" t="s">
        <v>48</v>
      </c>
      <c r="B11" s="45">
        <v>11012001</v>
      </c>
      <c r="C11" s="46">
        <v>617428.23</v>
      </c>
      <c r="D11" s="46"/>
      <c r="E11" s="46"/>
      <c r="F11" s="46"/>
      <c r="G11" s="46">
        <v>617428.23</v>
      </c>
      <c r="H11" s="46"/>
      <c r="I11" s="47"/>
      <c r="J11" s="52"/>
    </row>
    <row r="12" spans="1:10" s="48" customFormat="1" ht="21.95" customHeight="1" x14ac:dyDescent="0.5">
      <c r="A12" s="44" t="s">
        <v>90</v>
      </c>
      <c r="B12" s="45">
        <v>11020000</v>
      </c>
      <c r="C12" s="46"/>
      <c r="D12" s="46"/>
      <c r="E12" s="46">
        <f>685800+140800</f>
        <v>826600</v>
      </c>
      <c r="F12" s="46">
        <v>826600</v>
      </c>
      <c r="G12" s="46">
        <f>SUM(C12+E12-F12)</f>
        <v>0</v>
      </c>
      <c r="H12" s="46"/>
      <c r="I12" s="47"/>
      <c r="J12" s="52"/>
    </row>
    <row r="13" spans="1:10" s="48" customFormat="1" ht="21.95" customHeight="1" x14ac:dyDescent="0.5">
      <c r="A13" s="44" t="s">
        <v>81</v>
      </c>
      <c r="B13" s="45">
        <v>11043000</v>
      </c>
      <c r="C13" s="46">
        <v>331943.38</v>
      </c>
      <c r="D13" s="46"/>
      <c r="E13" s="46"/>
      <c r="F13" s="46">
        <f>8292+1051.72+10000</f>
        <v>19343.72</v>
      </c>
      <c r="G13" s="46">
        <f t="shared" ref="G13:G14" si="0">SUM(C13+E13-F13)</f>
        <v>312599.66000000003</v>
      </c>
      <c r="H13" s="46"/>
      <c r="I13" s="47"/>
      <c r="J13" s="52"/>
    </row>
    <row r="14" spans="1:10" s="48" customFormat="1" ht="21.95" customHeight="1" x14ac:dyDescent="0.5">
      <c r="A14" s="44" t="s">
        <v>82</v>
      </c>
      <c r="B14" s="45">
        <v>11044000</v>
      </c>
      <c r="C14" s="46">
        <v>105780</v>
      </c>
      <c r="D14" s="46"/>
      <c r="E14" s="46"/>
      <c r="F14" s="46">
        <v>60</v>
      </c>
      <c r="G14" s="46">
        <f t="shared" si="0"/>
        <v>105720</v>
      </c>
      <c r="H14" s="46"/>
      <c r="I14" s="47"/>
      <c r="J14" s="52"/>
    </row>
    <row r="15" spans="1:10" s="48" customFormat="1" ht="21.95" customHeight="1" x14ac:dyDescent="0.5">
      <c r="A15" s="44" t="s">
        <v>83</v>
      </c>
      <c r="B15" s="45">
        <v>11045000</v>
      </c>
      <c r="C15" s="46">
        <v>220000</v>
      </c>
      <c r="D15" s="46"/>
      <c r="E15" s="46"/>
      <c r="F15" s="46"/>
      <c r="G15" s="46">
        <v>220000</v>
      </c>
      <c r="H15" s="46"/>
      <c r="I15" s="47"/>
      <c r="J15" s="52"/>
    </row>
    <row r="16" spans="1:10" s="48" customFormat="1" ht="21.95" customHeight="1" x14ac:dyDescent="0.5">
      <c r="A16" s="44" t="s">
        <v>52</v>
      </c>
      <c r="B16" s="45">
        <v>41100001</v>
      </c>
      <c r="C16" s="46"/>
      <c r="D16" s="46">
        <v>2619</v>
      </c>
      <c r="E16" s="46"/>
      <c r="F16" s="46">
        <v>829</v>
      </c>
      <c r="G16" s="46"/>
      <c r="H16" s="46">
        <f>SUM(D16+F16)</f>
        <v>3448</v>
      </c>
      <c r="I16" s="52"/>
      <c r="J16" s="52"/>
    </row>
    <row r="17" spans="1:10" s="48" customFormat="1" ht="21.95" customHeight="1" x14ac:dyDescent="0.5">
      <c r="A17" s="44" t="s">
        <v>53</v>
      </c>
      <c r="B17" s="45">
        <v>41100002</v>
      </c>
      <c r="C17" s="46"/>
      <c r="D17" s="46">
        <v>4460.59</v>
      </c>
      <c r="E17" s="46"/>
      <c r="F17" s="46">
        <v>971.98</v>
      </c>
      <c r="G17" s="46"/>
      <c r="H17" s="46">
        <f t="shared" ref="H17:H23" si="1">SUM(D17+F17)</f>
        <v>5432.57</v>
      </c>
      <c r="I17" s="52"/>
      <c r="J17" s="52"/>
    </row>
    <row r="18" spans="1:10" s="48" customFormat="1" ht="21.95" customHeight="1" x14ac:dyDescent="0.5">
      <c r="A18" s="44" t="s">
        <v>54</v>
      </c>
      <c r="B18" s="45">
        <v>41100003</v>
      </c>
      <c r="C18" s="46"/>
      <c r="D18" s="46">
        <v>69859.399999999994</v>
      </c>
      <c r="E18" s="46"/>
      <c r="F18" s="46">
        <v>13000</v>
      </c>
      <c r="G18" s="46"/>
      <c r="H18" s="46">
        <f t="shared" si="1"/>
        <v>82859.399999999994</v>
      </c>
      <c r="I18" s="52"/>
      <c r="J18" s="52"/>
    </row>
    <row r="19" spans="1:10" s="48" customFormat="1" ht="21.95" customHeight="1" x14ac:dyDescent="0.5">
      <c r="A19" s="44" t="s">
        <v>60</v>
      </c>
      <c r="B19" s="45">
        <v>41210005</v>
      </c>
      <c r="C19" s="46"/>
      <c r="D19" s="46">
        <v>220</v>
      </c>
      <c r="E19" s="46"/>
      <c r="F19" s="46">
        <v>40</v>
      </c>
      <c r="G19" s="46"/>
      <c r="H19" s="46">
        <f t="shared" si="1"/>
        <v>260</v>
      </c>
      <c r="I19" s="52"/>
      <c r="J19" s="52"/>
    </row>
    <row r="20" spans="1:10" s="48" customFormat="1" ht="21.95" customHeight="1" x14ac:dyDescent="0.5">
      <c r="A20" s="44" t="s">
        <v>63</v>
      </c>
      <c r="B20" s="45">
        <v>41210007</v>
      </c>
      <c r="C20" s="46"/>
      <c r="D20" s="46"/>
      <c r="E20" s="46"/>
      <c r="F20" s="46"/>
      <c r="G20" s="46"/>
      <c r="H20" s="46">
        <f t="shared" si="1"/>
        <v>0</v>
      </c>
      <c r="I20" s="52"/>
      <c r="J20" s="52"/>
    </row>
    <row r="21" spans="1:10" s="48" customFormat="1" ht="21.95" customHeight="1" x14ac:dyDescent="0.5">
      <c r="A21" s="44" t="s">
        <v>62</v>
      </c>
      <c r="B21" s="45">
        <v>41210029</v>
      </c>
      <c r="C21" s="46"/>
      <c r="D21" s="46">
        <v>760</v>
      </c>
      <c r="E21" s="46"/>
      <c r="F21" s="46">
        <v>50</v>
      </c>
      <c r="G21" s="46"/>
      <c r="H21" s="46">
        <f t="shared" si="1"/>
        <v>810</v>
      </c>
      <c r="I21" s="52"/>
      <c r="J21" s="52"/>
    </row>
    <row r="22" spans="1:10" s="48" customFormat="1" ht="21.95" customHeight="1" x14ac:dyDescent="0.5">
      <c r="A22" s="44" t="s">
        <v>64</v>
      </c>
      <c r="B22" s="45">
        <v>41210008</v>
      </c>
      <c r="C22" s="46"/>
      <c r="D22" s="46">
        <v>123820</v>
      </c>
      <c r="E22" s="46"/>
      <c r="F22" s="46">
        <v>4540</v>
      </c>
      <c r="G22" s="46"/>
      <c r="H22" s="46">
        <f t="shared" si="1"/>
        <v>128360</v>
      </c>
      <c r="I22" s="52"/>
      <c r="J22" s="52"/>
    </row>
    <row r="23" spans="1:10" s="48" customFormat="1" ht="21.95" customHeight="1" x14ac:dyDescent="0.5">
      <c r="A23" s="44" t="s">
        <v>65</v>
      </c>
      <c r="B23" s="45">
        <v>41219999</v>
      </c>
      <c r="C23" s="46"/>
      <c r="D23" s="46">
        <v>300</v>
      </c>
      <c r="E23" s="46"/>
      <c r="F23" s="46"/>
      <c r="G23" s="46"/>
      <c r="H23" s="46">
        <f t="shared" si="1"/>
        <v>300</v>
      </c>
      <c r="I23" s="52"/>
      <c r="J23" s="52"/>
    </row>
    <row r="24" spans="1:10" s="48" customFormat="1" ht="21.95" customHeight="1" x14ac:dyDescent="0.5">
      <c r="A24" s="44" t="s">
        <v>66</v>
      </c>
      <c r="B24" s="45">
        <v>41220002</v>
      </c>
      <c r="C24" s="46"/>
      <c r="D24" s="46">
        <v>1600</v>
      </c>
      <c r="E24" s="46"/>
      <c r="F24" s="46"/>
      <c r="G24" s="46"/>
      <c r="H24" s="46">
        <f t="shared" ref="H24:H33" si="2">SUM(D24+F24)</f>
        <v>1600</v>
      </c>
      <c r="I24" s="52"/>
      <c r="J24" s="52"/>
    </row>
    <row r="25" spans="1:10" s="48" customFormat="1" ht="21.95" customHeight="1" x14ac:dyDescent="0.5">
      <c r="A25" s="49" t="s">
        <v>61</v>
      </c>
      <c r="B25" s="50">
        <v>41220010</v>
      </c>
      <c r="C25" s="51"/>
      <c r="D25" s="51">
        <v>3600</v>
      </c>
      <c r="E25" s="51"/>
      <c r="F25" s="51"/>
      <c r="G25" s="51"/>
      <c r="H25" s="46">
        <f t="shared" si="2"/>
        <v>3600</v>
      </c>
      <c r="I25" s="52"/>
      <c r="J25" s="52"/>
    </row>
    <row r="26" spans="1:10" s="48" customFormat="1" ht="21.95" customHeight="1" x14ac:dyDescent="0.5">
      <c r="A26" s="53" t="s">
        <v>79</v>
      </c>
      <c r="B26" s="54">
        <v>41210004</v>
      </c>
      <c r="C26" s="55"/>
      <c r="D26" s="55">
        <v>717.8</v>
      </c>
      <c r="E26" s="55"/>
      <c r="F26" s="55">
        <v>87.3</v>
      </c>
      <c r="G26" s="55"/>
      <c r="H26" s="46">
        <f t="shared" si="2"/>
        <v>805.09999999999991</v>
      </c>
      <c r="I26" s="52"/>
      <c r="J26" s="52"/>
    </row>
    <row r="27" spans="1:10" s="48" customFormat="1" ht="21.95" customHeight="1" x14ac:dyDescent="0.5">
      <c r="A27" s="44" t="s">
        <v>96</v>
      </c>
      <c r="B27" s="45">
        <v>41230007</v>
      </c>
      <c r="C27" s="46"/>
      <c r="D27" s="46">
        <v>276</v>
      </c>
      <c r="E27" s="46"/>
      <c r="F27" s="46"/>
      <c r="G27" s="46"/>
      <c r="H27" s="46">
        <f t="shared" si="2"/>
        <v>276</v>
      </c>
      <c r="I27" s="52"/>
      <c r="J27" s="52"/>
    </row>
    <row r="28" spans="1:10" s="48" customFormat="1" ht="21.95" customHeight="1" x14ac:dyDescent="0.5">
      <c r="A28" s="44" t="s">
        <v>67</v>
      </c>
      <c r="B28" s="45">
        <v>41239999</v>
      </c>
      <c r="C28" s="46"/>
      <c r="D28" s="46">
        <v>720</v>
      </c>
      <c r="E28" s="46"/>
      <c r="F28" s="46"/>
      <c r="G28" s="46"/>
      <c r="H28" s="46">
        <f t="shared" si="2"/>
        <v>720</v>
      </c>
      <c r="I28" s="52"/>
      <c r="J28" s="52"/>
    </row>
    <row r="29" spans="1:10" s="48" customFormat="1" ht="21.95" customHeight="1" x14ac:dyDescent="0.5">
      <c r="A29" s="44" t="s">
        <v>68</v>
      </c>
      <c r="B29" s="45">
        <v>41300003</v>
      </c>
      <c r="C29" s="46"/>
      <c r="D29" s="46">
        <v>135128.01</v>
      </c>
      <c r="E29" s="46"/>
      <c r="F29" s="46"/>
      <c r="G29" s="46"/>
      <c r="H29" s="46">
        <f t="shared" si="2"/>
        <v>135128.01</v>
      </c>
      <c r="I29" s="52"/>
      <c r="J29" s="52"/>
    </row>
    <row r="30" spans="1:10" s="48" customFormat="1" ht="21.95" customHeight="1" x14ac:dyDescent="0.5">
      <c r="A30" s="44" t="s">
        <v>78</v>
      </c>
      <c r="B30" s="45">
        <v>41499999</v>
      </c>
      <c r="C30" s="46"/>
      <c r="D30" s="46">
        <v>1332</v>
      </c>
      <c r="E30" s="46"/>
      <c r="F30" s="46"/>
      <c r="G30" s="46"/>
      <c r="H30" s="46">
        <f t="shared" si="2"/>
        <v>1332</v>
      </c>
      <c r="I30" s="52"/>
      <c r="J30" s="52"/>
    </row>
    <row r="31" spans="1:10" s="48" customFormat="1" ht="21.95" customHeight="1" x14ac:dyDescent="0.5">
      <c r="A31" s="44" t="s">
        <v>94</v>
      </c>
      <c r="B31" s="45">
        <v>41500004</v>
      </c>
      <c r="C31" s="46"/>
      <c r="D31" s="46">
        <v>14500</v>
      </c>
      <c r="E31" s="46"/>
      <c r="F31" s="46"/>
      <c r="G31" s="46"/>
      <c r="H31" s="46">
        <f t="shared" si="2"/>
        <v>14500</v>
      </c>
      <c r="I31" s="52"/>
      <c r="J31" s="52"/>
    </row>
    <row r="32" spans="1:10" s="48" customFormat="1" ht="21.95" customHeight="1" x14ac:dyDescent="0.5">
      <c r="A32" s="44" t="s">
        <v>95</v>
      </c>
      <c r="B32" s="45">
        <v>41500005</v>
      </c>
      <c r="C32" s="46"/>
      <c r="D32" s="46"/>
      <c r="E32" s="46"/>
      <c r="F32" s="46"/>
      <c r="G32" s="46"/>
      <c r="H32" s="46">
        <f t="shared" si="2"/>
        <v>0</v>
      </c>
      <c r="I32" s="52"/>
      <c r="J32" s="52"/>
    </row>
    <row r="33" spans="1:10" s="48" customFormat="1" ht="21.95" customHeight="1" x14ac:dyDescent="0.5">
      <c r="A33" s="44" t="s">
        <v>69</v>
      </c>
      <c r="B33" s="45">
        <v>41599999</v>
      </c>
      <c r="C33" s="46"/>
      <c r="D33" s="46">
        <v>27729.85</v>
      </c>
      <c r="E33" s="46"/>
      <c r="F33" s="46">
        <f>450+2112</f>
        <v>2562</v>
      </c>
      <c r="G33" s="46"/>
      <c r="H33" s="46">
        <f t="shared" si="2"/>
        <v>30291.85</v>
      </c>
      <c r="I33" s="52"/>
      <c r="J33" s="52"/>
    </row>
    <row r="34" spans="1:10" s="48" customFormat="1" ht="21.95" customHeight="1" x14ac:dyDescent="0.5">
      <c r="A34" s="44" t="s">
        <v>70</v>
      </c>
      <c r="B34" s="45">
        <v>42100002</v>
      </c>
      <c r="C34" s="46"/>
      <c r="D34" s="46">
        <v>4596489.92</v>
      </c>
      <c r="E34" s="46"/>
      <c r="F34" s="46">
        <v>866809.88</v>
      </c>
      <c r="G34" s="46"/>
      <c r="H34" s="46">
        <f>SUM(D34+F34)</f>
        <v>5463299.7999999998</v>
      </c>
      <c r="I34" s="52"/>
      <c r="J34" s="52"/>
    </row>
    <row r="35" spans="1:10" s="48" customFormat="1" ht="21.95" customHeight="1" x14ac:dyDescent="0.5">
      <c r="A35" s="44" t="s">
        <v>71</v>
      </c>
      <c r="B35" s="45">
        <v>42100004</v>
      </c>
      <c r="C35" s="46"/>
      <c r="D35" s="46">
        <v>1621556.33</v>
      </c>
      <c r="E35" s="46"/>
      <c r="F35" s="46">
        <v>184281.06</v>
      </c>
      <c r="G35" s="46"/>
      <c r="H35" s="46">
        <f t="shared" ref="H35" si="3">SUM(D35+F35)</f>
        <v>1805837.3900000001</v>
      </c>
      <c r="I35" s="52"/>
      <c r="J35" s="52"/>
    </row>
    <row r="36" spans="1:10" s="48" customFormat="1" ht="21.95" customHeight="1" x14ac:dyDescent="0.5">
      <c r="A36" s="44" t="s">
        <v>72</v>
      </c>
      <c r="B36" s="45">
        <v>42100005</v>
      </c>
      <c r="C36" s="46"/>
      <c r="D36" s="46">
        <v>45609.45</v>
      </c>
      <c r="E36" s="46">
        <v>30700</v>
      </c>
      <c r="F36" s="46">
        <v>30700</v>
      </c>
      <c r="G36" s="46"/>
      <c r="H36" s="46">
        <f>SUM(D36-E36+F36)</f>
        <v>45609.45</v>
      </c>
      <c r="I36" s="52"/>
      <c r="J36" s="52"/>
    </row>
    <row r="37" spans="1:10" s="48" customFormat="1" ht="21.95" customHeight="1" x14ac:dyDescent="0.5">
      <c r="A37" s="44" t="s">
        <v>55</v>
      </c>
      <c r="B37" s="45">
        <v>42100007</v>
      </c>
      <c r="C37" s="46"/>
      <c r="D37" s="46">
        <v>3251389.09</v>
      </c>
      <c r="E37" s="46"/>
      <c r="F37" s="46">
        <v>306743.12</v>
      </c>
      <c r="G37" s="46"/>
      <c r="H37" s="46">
        <f>SUM(D37+F37)</f>
        <v>3558132.21</v>
      </c>
      <c r="I37" s="52"/>
      <c r="J37" s="52"/>
    </row>
    <row r="38" spans="1:10" s="48" customFormat="1" ht="21.95" customHeight="1" x14ac:dyDescent="0.5">
      <c r="A38" s="44" t="s">
        <v>56</v>
      </c>
      <c r="B38" s="45">
        <v>42100012</v>
      </c>
      <c r="C38" s="46"/>
      <c r="D38" s="46">
        <v>49460.01</v>
      </c>
      <c r="E38" s="46"/>
      <c r="F38" s="46"/>
      <c r="G38" s="46"/>
      <c r="H38" s="46">
        <f t="shared" ref="H38:H39" si="4">SUM(D38+F38)</f>
        <v>49460.01</v>
      </c>
      <c r="I38" s="52"/>
      <c r="J38" s="52"/>
    </row>
    <row r="39" spans="1:10" s="48" customFormat="1" ht="21.95" customHeight="1" x14ac:dyDescent="0.5">
      <c r="A39" s="44" t="s">
        <v>57</v>
      </c>
      <c r="B39" s="45">
        <v>42100013</v>
      </c>
      <c r="C39" s="46"/>
      <c r="D39" s="46">
        <v>76946.27</v>
      </c>
      <c r="E39" s="46"/>
      <c r="F39" s="46"/>
      <c r="G39" s="46"/>
      <c r="H39" s="46">
        <f t="shared" si="4"/>
        <v>76946.27</v>
      </c>
      <c r="I39" s="52"/>
      <c r="J39" s="52"/>
    </row>
    <row r="40" spans="1:10" s="48" customFormat="1" ht="21.95" customHeight="1" x14ac:dyDescent="0.5">
      <c r="A40" s="59" t="s">
        <v>73</v>
      </c>
      <c r="B40" s="45">
        <v>42100015</v>
      </c>
      <c r="C40" s="46"/>
      <c r="D40" s="46">
        <v>471141</v>
      </c>
      <c r="E40" s="46"/>
      <c r="F40" s="46"/>
      <c r="G40" s="46"/>
      <c r="H40" s="46">
        <f>SUM(D40+F40)</f>
        <v>471141</v>
      </c>
      <c r="I40" s="52"/>
      <c r="J40" s="52"/>
    </row>
    <row r="41" spans="1:10" s="48" customFormat="1" ht="21.95" customHeight="1" x14ac:dyDescent="0.5">
      <c r="A41" s="44" t="s">
        <v>80</v>
      </c>
      <c r="B41" s="45">
        <v>42100017</v>
      </c>
      <c r="C41" s="46"/>
      <c r="D41" s="46">
        <v>510</v>
      </c>
      <c r="E41" s="46"/>
      <c r="F41" s="46"/>
      <c r="G41" s="46"/>
      <c r="H41" s="46">
        <v>510</v>
      </c>
      <c r="I41" s="52"/>
      <c r="J41" s="52"/>
    </row>
    <row r="42" spans="1:10" s="48" customFormat="1" ht="21.95" customHeight="1" x14ac:dyDescent="0.5">
      <c r="A42" s="44" t="s">
        <v>59</v>
      </c>
      <c r="B42" s="45">
        <v>42199999</v>
      </c>
      <c r="C42" s="46"/>
      <c r="D42" s="46"/>
      <c r="E42" s="46"/>
      <c r="F42" s="46"/>
      <c r="G42" s="46"/>
      <c r="H42" s="46"/>
      <c r="I42" s="52"/>
      <c r="J42" s="52"/>
    </row>
    <row r="43" spans="1:10" s="48" customFormat="1" ht="21.95" customHeight="1" x14ac:dyDescent="0.5">
      <c r="A43" s="44" t="s">
        <v>58</v>
      </c>
      <c r="B43" s="45">
        <v>42100001</v>
      </c>
      <c r="C43" s="46"/>
      <c r="D43" s="46">
        <v>225655.48</v>
      </c>
      <c r="E43" s="46"/>
      <c r="F43" s="46">
        <v>51920.68</v>
      </c>
      <c r="G43" s="46"/>
      <c r="H43" s="46">
        <f>SUM(D43+F43)</f>
        <v>277576.16000000003</v>
      </c>
      <c r="I43" s="52"/>
      <c r="J43" s="52"/>
    </row>
    <row r="44" spans="1:10" s="48" customFormat="1" ht="21.95" customHeight="1" x14ac:dyDescent="0.5">
      <c r="A44" s="44" t="s">
        <v>17</v>
      </c>
      <c r="B44" s="45">
        <v>43100000</v>
      </c>
      <c r="C44" s="46"/>
      <c r="D44" s="46">
        <v>15620753</v>
      </c>
      <c r="E44" s="46"/>
      <c r="F44" s="46">
        <f>685800+140800+140000</f>
        <v>966600</v>
      </c>
      <c r="G44" s="46"/>
      <c r="H44" s="46">
        <f t="shared" ref="H44" si="5">SUM(D44+F44)</f>
        <v>16587353</v>
      </c>
      <c r="I44" s="52"/>
      <c r="J44" s="52"/>
    </row>
    <row r="45" spans="1:10" s="48" customFormat="1" ht="21.95" customHeight="1" x14ac:dyDescent="0.5">
      <c r="A45" s="44" t="s">
        <v>86</v>
      </c>
      <c r="B45" s="45">
        <v>44100001</v>
      </c>
      <c r="C45" s="46"/>
      <c r="D45" s="46"/>
      <c r="E45" s="46">
        <v>30700</v>
      </c>
      <c r="F45" s="46">
        <v>30700</v>
      </c>
      <c r="G45" s="46"/>
      <c r="H45" s="46">
        <f>SUM(E45-F45)</f>
        <v>0</v>
      </c>
      <c r="I45" s="52"/>
      <c r="J45" s="52"/>
    </row>
    <row r="46" spans="1:10" s="48" customFormat="1" ht="21.95" customHeight="1" x14ac:dyDescent="0.5">
      <c r="A46" s="44" t="s">
        <v>91</v>
      </c>
      <c r="B46" s="45">
        <v>21010000</v>
      </c>
      <c r="C46" s="46"/>
      <c r="D46" s="46">
        <v>5999.98</v>
      </c>
      <c r="E46" s="46"/>
      <c r="F46" s="46"/>
      <c r="G46" s="46"/>
      <c r="H46" s="46">
        <f>SUM(D46-E46)</f>
        <v>5999.98</v>
      </c>
      <c r="I46" s="52"/>
      <c r="J46" s="52"/>
    </row>
    <row r="47" spans="1:10" s="48" customFormat="1" ht="21.95" customHeight="1" x14ac:dyDescent="0.5">
      <c r="A47" s="44" t="s">
        <v>92</v>
      </c>
      <c r="B47" s="45">
        <v>21040000</v>
      </c>
      <c r="C47" s="46"/>
      <c r="D47" s="46">
        <v>1187118.75</v>
      </c>
      <c r="E47" s="46">
        <f>2225.14+6492</f>
        <v>8717.14</v>
      </c>
      <c r="F47" s="46">
        <f>60943.2+65.45+96.23+59700+114</f>
        <v>120918.88</v>
      </c>
      <c r="G47" s="46"/>
      <c r="H47" s="46">
        <f>SUM(D47-E47+F47)</f>
        <v>1299320.4900000002</v>
      </c>
      <c r="I47" s="52"/>
      <c r="J47" s="52"/>
    </row>
    <row r="48" spans="1:10" s="48" customFormat="1" ht="21.95" customHeight="1" x14ac:dyDescent="0.5">
      <c r="A48" s="49" t="s">
        <v>37</v>
      </c>
      <c r="B48" s="50">
        <v>31000000</v>
      </c>
      <c r="C48" s="51"/>
      <c r="D48" s="51">
        <v>18947555.129999999</v>
      </c>
      <c r="E48" s="51">
        <v>4270000</v>
      </c>
      <c r="F48" s="51"/>
      <c r="G48" s="51"/>
      <c r="H48" s="46">
        <f>SUM(D48-E48+F48)</f>
        <v>14677555.129999999</v>
      </c>
      <c r="I48" s="52"/>
      <c r="J48" s="52"/>
    </row>
    <row r="49" spans="1:10" s="48" customFormat="1" ht="21.95" customHeight="1" x14ac:dyDescent="0.5">
      <c r="A49" s="53" t="s">
        <v>38</v>
      </c>
      <c r="B49" s="54">
        <v>32000000</v>
      </c>
      <c r="C49" s="55"/>
      <c r="D49" s="55">
        <v>17519354.460000001</v>
      </c>
      <c r="E49" s="55"/>
      <c r="F49" s="55"/>
      <c r="G49" s="55"/>
      <c r="H49" s="55">
        <v>17519354.460000001</v>
      </c>
      <c r="I49" s="52"/>
      <c r="J49" s="52"/>
    </row>
    <row r="50" spans="1:10" s="48" customFormat="1" ht="21.95" customHeight="1" x14ac:dyDescent="0.5">
      <c r="A50" s="44" t="s">
        <v>6</v>
      </c>
      <c r="B50" s="45">
        <v>51000000</v>
      </c>
      <c r="C50" s="46">
        <v>6228782</v>
      </c>
      <c r="D50" s="46"/>
      <c r="E50" s="46">
        <f>685800+140800+34450</f>
        <v>861050</v>
      </c>
      <c r="F50" s="46"/>
      <c r="G50" s="46">
        <f>SUM(C50+E50)</f>
        <v>7089832</v>
      </c>
      <c r="H50" s="46"/>
      <c r="I50" s="52"/>
      <c r="J50" s="52"/>
    </row>
    <row r="51" spans="1:10" s="48" customFormat="1" ht="21.95" customHeight="1" x14ac:dyDescent="0.5">
      <c r="A51" s="44" t="s">
        <v>7</v>
      </c>
      <c r="B51" s="45">
        <v>52100000</v>
      </c>
      <c r="C51" s="46">
        <v>1046220</v>
      </c>
      <c r="D51" s="46"/>
      <c r="E51" s="46">
        <v>149460</v>
      </c>
      <c r="F51" s="46"/>
      <c r="G51" s="46">
        <f t="shared" ref="G51:G55" si="6">SUM(C51+E51)</f>
        <v>1195680</v>
      </c>
      <c r="H51" s="46"/>
      <c r="I51" s="52"/>
      <c r="J51" s="52"/>
    </row>
    <row r="52" spans="1:10" s="48" customFormat="1" ht="21.95" customHeight="1" x14ac:dyDescent="0.5">
      <c r="A52" s="44" t="s">
        <v>8</v>
      </c>
      <c r="B52" s="45">
        <v>52200000</v>
      </c>
      <c r="C52" s="46">
        <v>3381586.45</v>
      </c>
      <c r="D52" s="46"/>
      <c r="E52" s="46">
        <v>495255</v>
      </c>
      <c r="F52" s="46"/>
      <c r="G52" s="46">
        <f t="shared" si="6"/>
        <v>3876841.45</v>
      </c>
      <c r="H52" s="46"/>
      <c r="I52" s="52"/>
      <c r="J52" s="52"/>
    </row>
    <row r="53" spans="1:10" s="48" customFormat="1" ht="21.95" customHeight="1" x14ac:dyDescent="0.5">
      <c r="A53" s="44" t="s">
        <v>9</v>
      </c>
      <c r="B53" s="45">
        <v>52200000</v>
      </c>
      <c r="C53" s="46">
        <v>317200</v>
      </c>
      <c r="D53" s="46"/>
      <c r="E53" s="46">
        <v>45940</v>
      </c>
      <c r="F53" s="46"/>
      <c r="G53" s="46">
        <f t="shared" si="6"/>
        <v>363140</v>
      </c>
      <c r="H53" s="46"/>
      <c r="I53" s="52"/>
      <c r="J53" s="52"/>
    </row>
    <row r="54" spans="1:10" s="48" customFormat="1" ht="21.95" customHeight="1" x14ac:dyDescent="0.5">
      <c r="A54" s="44" t="s">
        <v>49</v>
      </c>
      <c r="B54" s="45">
        <v>52200000</v>
      </c>
      <c r="C54" s="46">
        <v>2270671.13</v>
      </c>
      <c r="D54" s="46"/>
      <c r="E54" s="46">
        <v>341565</v>
      </c>
      <c r="F54" s="46"/>
      <c r="G54" s="46">
        <f t="shared" si="6"/>
        <v>2612236.13</v>
      </c>
      <c r="H54" s="46"/>
      <c r="I54" s="52"/>
      <c r="J54" s="52"/>
    </row>
    <row r="55" spans="1:10" s="48" customFormat="1" ht="21.95" customHeight="1" x14ac:dyDescent="0.5">
      <c r="A55" s="44" t="s">
        <v>10</v>
      </c>
      <c r="B55" s="45">
        <v>53100000</v>
      </c>
      <c r="C55" s="46">
        <v>224690</v>
      </c>
      <c r="D55" s="46"/>
      <c r="E55" s="46">
        <v>28820</v>
      </c>
      <c r="F55" s="46"/>
      <c r="G55" s="46">
        <f t="shared" si="6"/>
        <v>253510</v>
      </c>
      <c r="H55" s="46"/>
      <c r="I55" s="52"/>
      <c r="J55" s="52"/>
    </row>
    <row r="56" spans="1:10" s="48" customFormat="1" ht="21.95" customHeight="1" x14ac:dyDescent="0.5">
      <c r="A56" s="44" t="s">
        <v>11</v>
      </c>
      <c r="B56" s="45">
        <v>53200000</v>
      </c>
      <c r="C56" s="46">
        <v>1910709.78</v>
      </c>
      <c r="D56" s="46"/>
      <c r="E56" s="46">
        <v>157021.45000000001</v>
      </c>
      <c r="F56" s="46"/>
      <c r="G56" s="46">
        <f>SUM(C56+E56-F56)</f>
        <v>2067731.23</v>
      </c>
      <c r="H56" s="46"/>
      <c r="I56" s="52"/>
      <c r="J56" s="52"/>
    </row>
    <row r="57" spans="1:10" s="48" customFormat="1" ht="21.95" customHeight="1" x14ac:dyDescent="0.5">
      <c r="A57" s="44" t="s">
        <v>12</v>
      </c>
      <c r="B57" s="45">
        <v>53300000</v>
      </c>
      <c r="C57" s="46">
        <f>785460-24831</f>
        <v>760629</v>
      </c>
      <c r="D57" s="46"/>
      <c r="E57" s="46">
        <v>539403.80000000005</v>
      </c>
      <c r="F57" s="46"/>
      <c r="G57" s="46">
        <f t="shared" ref="G57:G60" si="7">SUM(C57+E57-F57)</f>
        <v>1300032.8</v>
      </c>
      <c r="H57" s="46"/>
      <c r="I57" s="52"/>
      <c r="J57" s="52"/>
    </row>
    <row r="58" spans="1:10" s="48" customFormat="1" ht="21.95" customHeight="1" x14ac:dyDescent="0.5">
      <c r="A58" s="44" t="s">
        <v>13</v>
      </c>
      <c r="B58" s="45">
        <v>53400000</v>
      </c>
      <c r="C58" s="46">
        <v>272782.32</v>
      </c>
      <c r="D58" s="46"/>
      <c r="E58" s="46">
        <v>47178.06</v>
      </c>
      <c r="F58" s="46"/>
      <c r="G58" s="46">
        <f t="shared" si="7"/>
        <v>319960.38</v>
      </c>
      <c r="H58" s="46"/>
      <c r="I58" s="52"/>
      <c r="J58" s="52"/>
    </row>
    <row r="59" spans="1:10" s="48" customFormat="1" ht="21.95" customHeight="1" x14ac:dyDescent="0.5">
      <c r="A59" s="44" t="s">
        <v>14</v>
      </c>
      <c r="B59" s="45">
        <v>54100000</v>
      </c>
      <c r="C59" s="46">
        <v>247200</v>
      </c>
      <c r="D59" s="46"/>
      <c r="E59" s="46"/>
      <c r="F59" s="46"/>
      <c r="G59" s="46">
        <f t="shared" si="7"/>
        <v>247200</v>
      </c>
      <c r="H59" s="46"/>
      <c r="I59" s="52"/>
      <c r="J59" s="52"/>
    </row>
    <row r="60" spans="1:10" s="48" customFormat="1" ht="21.95" customHeight="1" x14ac:dyDescent="0.5">
      <c r="A60" s="44" t="s">
        <v>15</v>
      </c>
      <c r="B60" s="45">
        <v>54200000</v>
      </c>
      <c r="C60" s="46"/>
      <c r="D60" s="46"/>
      <c r="E60" s="46">
        <v>1481000</v>
      </c>
      <c r="F60" s="46"/>
      <c r="G60" s="46">
        <f t="shared" si="7"/>
        <v>1481000</v>
      </c>
      <c r="H60" s="46"/>
      <c r="I60" s="52"/>
      <c r="J60" s="52"/>
    </row>
    <row r="61" spans="1:10" s="48" customFormat="1" ht="21.95" customHeight="1" x14ac:dyDescent="0.5">
      <c r="A61" s="44" t="s">
        <v>36</v>
      </c>
      <c r="B61" s="45">
        <v>55000000</v>
      </c>
      <c r="C61" s="46"/>
      <c r="D61" s="46"/>
      <c r="E61" s="46"/>
      <c r="F61" s="46"/>
      <c r="G61" s="46"/>
      <c r="H61" s="46"/>
      <c r="I61" s="52"/>
      <c r="J61" s="52"/>
    </row>
    <row r="62" spans="1:10" s="48" customFormat="1" ht="21.95" customHeight="1" x14ac:dyDescent="0.5">
      <c r="A62" s="53" t="s">
        <v>16</v>
      </c>
      <c r="B62" s="54">
        <v>56000000</v>
      </c>
      <c r="C62" s="55">
        <v>704000</v>
      </c>
      <c r="D62" s="55"/>
      <c r="E62" s="55"/>
      <c r="F62" s="55">
        <v>35820</v>
      </c>
      <c r="G62" s="55">
        <f>SUM(C62-F62)</f>
        <v>668180</v>
      </c>
      <c r="H62" s="55"/>
      <c r="I62" s="52"/>
      <c r="J62" s="52"/>
    </row>
    <row r="63" spans="1:10" s="48" customFormat="1" ht="21.95" customHeight="1" thickBot="1" x14ac:dyDescent="0.55000000000000004">
      <c r="A63" s="56" t="s">
        <v>22</v>
      </c>
      <c r="B63" s="57"/>
      <c r="C63" s="58">
        <f t="shared" ref="C63:H63" si="8">SUM(C7:C62)</f>
        <v>64007181.520000003</v>
      </c>
      <c r="D63" s="58">
        <f t="shared" si="8"/>
        <v>64007181.520000003</v>
      </c>
      <c r="E63" s="58">
        <f t="shared" si="8"/>
        <v>11061730.870000001</v>
      </c>
      <c r="F63" s="58">
        <f t="shared" si="8"/>
        <v>11061730.870000003</v>
      </c>
      <c r="G63" s="58">
        <f t="shared" si="8"/>
        <v>62247818.279999994</v>
      </c>
      <c r="H63" s="58">
        <f t="shared" si="8"/>
        <v>62247818.279999994</v>
      </c>
      <c r="I63" s="52"/>
      <c r="J63" s="52"/>
    </row>
    <row r="64" spans="1:10" s="48" customFormat="1" ht="21.95" customHeight="1" thickTop="1" x14ac:dyDescent="0.5">
      <c r="A64" s="37" t="s">
        <v>74</v>
      </c>
      <c r="B64" s="37"/>
      <c r="C64" s="37" t="s">
        <v>105</v>
      </c>
      <c r="D64" s="37"/>
      <c r="E64" s="37"/>
      <c r="F64" s="37"/>
      <c r="G64" s="37"/>
      <c r="H64" s="37"/>
      <c r="I64" s="52"/>
      <c r="J64" s="52"/>
    </row>
    <row r="65" spans="1:10" s="48" customFormat="1" ht="21.95" customHeight="1" x14ac:dyDescent="0.5">
      <c r="A65" s="62" t="s">
        <v>75</v>
      </c>
      <c r="B65" s="37"/>
      <c r="C65" s="37"/>
      <c r="D65" s="37"/>
      <c r="E65" s="37"/>
      <c r="F65" s="37"/>
      <c r="G65" s="37"/>
      <c r="H65" s="37"/>
      <c r="I65" s="52"/>
      <c r="J65" s="52"/>
    </row>
    <row r="66" spans="1:10" s="48" customFormat="1" ht="21.95" customHeight="1" x14ac:dyDescent="0.5">
      <c r="A66" s="37" t="s">
        <v>77</v>
      </c>
      <c r="B66" s="37"/>
      <c r="C66" s="37"/>
      <c r="D66" s="37"/>
      <c r="E66" s="37"/>
      <c r="F66" s="37"/>
      <c r="G66" s="37"/>
      <c r="H66" s="37"/>
      <c r="I66" s="52"/>
      <c r="J66" s="52"/>
    </row>
    <row r="67" spans="1:10" s="48" customFormat="1" ht="21.95" customHeight="1" x14ac:dyDescent="0.5">
      <c r="A67" s="37"/>
      <c r="B67" s="37"/>
      <c r="C67" s="37"/>
      <c r="D67" s="37"/>
      <c r="E67" s="37"/>
      <c r="F67" s="37"/>
      <c r="G67" s="37"/>
      <c r="H67" s="37"/>
      <c r="I67" s="52"/>
      <c r="J67" s="52"/>
    </row>
    <row r="68" spans="1:10" s="48" customFormat="1" ht="21.95" customHeight="1" x14ac:dyDescent="0.5">
      <c r="A68" s="82" t="s">
        <v>103</v>
      </c>
      <c r="B68" s="82"/>
      <c r="C68" s="82"/>
      <c r="D68" s="82"/>
      <c r="E68" s="82"/>
      <c r="F68" s="82"/>
      <c r="G68" s="82"/>
      <c r="H68" s="82"/>
      <c r="I68" s="52"/>
      <c r="J68" s="52"/>
    </row>
    <row r="69" spans="1:10" s="48" customFormat="1" ht="21.95" customHeight="1" x14ac:dyDescent="0.5">
      <c r="A69" s="82" t="s">
        <v>101</v>
      </c>
      <c r="B69" s="82"/>
      <c r="C69" s="82"/>
      <c r="D69" s="82"/>
      <c r="E69" s="82"/>
      <c r="F69" s="82"/>
      <c r="G69" s="82"/>
      <c r="H69" s="82"/>
      <c r="I69" s="52"/>
      <c r="J69" s="52"/>
    </row>
    <row r="70" spans="1:10" s="48" customFormat="1" ht="21.95" customHeight="1" x14ac:dyDescent="0.5">
      <c r="A70" s="82" t="s">
        <v>102</v>
      </c>
      <c r="B70" s="82"/>
      <c r="C70" s="82"/>
      <c r="D70" s="82"/>
      <c r="E70" s="82"/>
      <c r="F70" s="82"/>
      <c r="G70" s="82"/>
      <c r="H70" s="82"/>
      <c r="I70" s="52"/>
      <c r="J70" s="52"/>
    </row>
    <row r="71" spans="1:10" s="48" customFormat="1" ht="21.95" customHeight="1" x14ac:dyDescent="0.5">
      <c r="A71" s="82" t="s">
        <v>76</v>
      </c>
      <c r="B71" s="82"/>
      <c r="C71" s="82"/>
      <c r="D71" s="82"/>
      <c r="E71" s="82"/>
      <c r="F71" s="82"/>
      <c r="G71" s="82"/>
      <c r="H71" s="82"/>
      <c r="I71" s="52"/>
      <c r="J71" s="52"/>
    </row>
    <row r="72" spans="1:10" ht="21.95" customHeight="1" x14ac:dyDescent="0.5">
      <c r="A72" s="1" t="s">
        <v>50</v>
      </c>
      <c r="I72" s="7"/>
    </row>
    <row r="74" spans="1:10" ht="21.95" customHeight="1" x14ac:dyDescent="0.5">
      <c r="A74" s="84"/>
      <c r="B74" s="84"/>
      <c r="C74" s="84"/>
      <c r="D74" s="84"/>
      <c r="E74" s="1"/>
      <c r="F74" s="1"/>
      <c r="G74" s="1"/>
      <c r="H74" s="1"/>
      <c r="I74" s="7"/>
    </row>
    <row r="75" spans="1:10" ht="21.95" customHeight="1" x14ac:dyDescent="0.5">
      <c r="A75" s="84"/>
      <c r="B75" s="84"/>
      <c r="C75" s="84"/>
      <c r="D75" s="84"/>
      <c r="E75" s="1"/>
      <c r="F75" s="1"/>
      <c r="G75" s="1"/>
      <c r="H75" s="1"/>
      <c r="I75" s="7"/>
    </row>
    <row r="77" spans="1:10" ht="21.95" customHeight="1" x14ac:dyDescent="0.5">
      <c r="A77" s="84"/>
      <c r="B77" s="84"/>
      <c r="C77" s="84"/>
      <c r="D77" s="84"/>
      <c r="E77" s="1"/>
      <c r="F77" s="1"/>
      <c r="G77" s="1"/>
      <c r="H77" s="1"/>
      <c r="I77" s="7"/>
    </row>
    <row r="78" spans="1:10" ht="21.95" customHeight="1" x14ac:dyDescent="0.5">
      <c r="A78" s="84"/>
      <c r="B78" s="84"/>
      <c r="C78" s="84"/>
      <c r="D78" s="84"/>
      <c r="E78" s="1"/>
      <c r="F78" s="1"/>
      <c r="G78" s="1"/>
      <c r="H78" s="1"/>
      <c r="I78" s="7"/>
    </row>
    <row r="79" spans="1:10" ht="21.95" customHeight="1" x14ac:dyDescent="0.5">
      <c r="A79" s="84"/>
      <c r="B79" s="84"/>
      <c r="C79" s="84"/>
      <c r="D79" s="84"/>
      <c r="E79" s="1"/>
      <c r="F79" s="1"/>
      <c r="G79" s="1"/>
      <c r="H79" s="1"/>
      <c r="I79" s="7"/>
    </row>
  </sheetData>
  <mergeCells count="17">
    <mergeCell ref="A70:H70"/>
    <mergeCell ref="A71:H71"/>
    <mergeCell ref="A79:D79"/>
    <mergeCell ref="A74:D74"/>
    <mergeCell ref="A75:D75"/>
    <mergeCell ref="A77:D77"/>
    <mergeCell ref="A78:D78"/>
    <mergeCell ref="A2:H2"/>
    <mergeCell ref="A3:H3"/>
    <mergeCell ref="A4:H4"/>
    <mergeCell ref="A5:A6"/>
    <mergeCell ref="A69:H69"/>
    <mergeCell ref="A68:H68"/>
    <mergeCell ref="B5:B6"/>
    <mergeCell ref="C5:D5"/>
    <mergeCell ref="E5:F5"/>
    <mergeCell ref="G5:H5"/>
  </mergeCells>
  <pageMargins left="0.47244094488188981" right="0" top="0.11811023622047245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รับ จ่าย </vt:lpstr>
      <vt:lpstr>งบทดลอง </vt:lpstr>
      <vt:lpstr>'งบทดลอง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2020-06-08T04:23:34Z</cp:lastPrinted>
  <dcterms:created xsi:type="dcterms:W3CDTF">2015-11-05T10:07:04Z</dcterms:created>
  <dcterms:modified xsi:type="dcterms:W3CDTF">2020-06-15T03:51:10Z</dcterms:modified>
</cp:coreProperties>
</file>