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68" r:id="rId1"/>
  </sheets>
  <calcPr calcId="145621"/>
</workbook>
</file>

<file path=xl/calcChain.xml><?xml version="1.0" encoding="utf-8"?>
<calcChain xmlns="http://schemas.openxmlformats.org/spreadsheetml/2006/main">
  <c r="D40" i="68" l="1"/>
  <c r="D38" i="68"/>
  <c r="D37" i="68"/>
  <c r="D33" i="68"/>
  <c r="D32" i="68"/>
  <c r="D31" i="68"/>
  <c r="D30" i="68"/>
  <c r="D29" i="68"/>
  <c r="D39" i="68"/>
  <c r="D28" i="68"/>
  <c r="D27" i="68"/>
  <c r="D25" i="68"/>
  <c r="D22" i="68"/>
  <c r="D20" i="68"/>
  <c r="D17" i="68"/>
  <c r="C57" i="68"/>
  <c r="C54" i="68"/>
  <c r="C53" i="68"/>
  <c r="C52" i="68"/>
  <c r="C51" i="68"/>
  <c r="C50" i="68"/>
  <c r="C49" i="68"/>
  <c r="C48" i="68"/>
  <c r="C47" i="68"/>
  <c r="C46" i="68"/>
  <c r="C45" i="68"/>
  <c r="C14" i="68"/>
  <c r="D42" i="68"/>
  <c r="C13" i="68"/>
  <c r="C12" i="68"/>
  <c r="C15" i="68"/>
  <c r="D41" i="68"/>
  <c r="C8" i="68"/>
  <c r="C6" i="68"/>
  <c r="C7" i="68"/>
  <c r="C10" i="68"/>
  <c r="D58" i="68" l="1"/>
  <c r="C58" i="68" l="1"/>
</calcChain>
</file>

<file path=xl/sharedStrings.xml><?xml version="1.0" encoding="utf-8"?>
<sst xmlns="http://schemas.openxmlformats.org/spreadsheetml/2006/main" count="63" uniqueCount="59">
  <si>
    <t>องค์การบริหารส่วนตำบลห้วยปริก</t>
  </si>
  <si>
    <t>รหัสบัญชี</t>
  </si>
  <si>
    <t>เดบิต</t>
  </si>
  <si>
    <t>เครดิต</t>
  </si>
  <si>
    <t>เงินสด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</si>
  <si>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</si>
  <si>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</si>
  <si>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</si>
  <si>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</si>
  <si>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</si>
  <si>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</si>
  <si>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</si>
  <si>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</si>
  <si>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</si>
  <si>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</si>
  <si>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</si>
  <si>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</si>
  <si>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</si>
  <si>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</si>
  <si>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</si>
  <si>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</si>
  <si>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</si>
  <si>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</si>
  <si>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งบทดลอง</t>
  </si>
  <si>
    <t>รายงาน</t>
  </si>
  <si>
    <t>เงินฝากธนาคาร  ธ.ก.ส.      ประเภท -ออมทรัพย์/เผื่อเรียก</t>
  </si>
  <si>
    <t xml:space="preserve">                                                                 -ประจำ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</si>
  <si>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</si>
  <si>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</si>
  <si>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</si>
  <si>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</si>
  <si>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ลูกหนี้เงินยืมเงินงบประมาณ</t>
  </si>
  <si>
    <t>รายได้จากรัฐบาลค้างรับ (หมายเหตุ 4)</t>
  </si>
  <si>
    <t>ลูกหนี้ภาษี  (หมายเหตุ 5)</t>
  </si>
  <si>
    <t>ลูกหนี้รายได้อื่นๆ (หมายเหตุ 6)</t>
  </si>
  <si>
    <t>ลูกหนี้เงินกองทุนเศรษฐกิจชุมชน (หมายเหตุ 7)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</si>
  <si>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</si>
  <si>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</si>
  <si>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</si>
  <si>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</si>
  <si>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</si>
  <si>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</si>
  <si>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</si>
  <si>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</si>
  <si>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</si>
  <si>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</si>
  <si>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</si>
  <si>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</si>
  <si>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</si>
  <si>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</si>
  <si>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</si>
  <si>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</si>
  <si>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</si>
  <si>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</si>
  <si>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</si>
  <si>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</si>
  <si>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</si>
  <si>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</si>
  <si>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>ณ  วันที่  31  กรกฎาคม 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</si>
</sst>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43" fontId="3" fillId="0" borderId="0" xfId="1" applyFont="1" applyBorder="1"/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43" fontId="3" fillId="0" borderId="0" xfId="1" applyFont="1" applyBorder="1" applyAlignment="1">
      <alignment horizontal="right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43" fontId="3" fillId="0" borderId="4" xfId="1" applyFont="1" applyBorder="1" applyAlignment="1">
      <alignment horizontal="right"/>
    </xf>
    <xf numFmtId="43" fontId="3" fillId="0" borderId="4" xfId="1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43" fontId="3" fillId="0" borderId="5" xfId="1" applyFont="1" applyBorder="1"/>
    <xf numFmtId="43" fontId="3" fillId="0" borderId="0" xfId="1" applyFont="1"/>
    <xf numFmtId="0" fontId="3" fillId="0" borderId="6" xfId="0" applyFont="1" applyBorder="1" applyAlignment="1">
      <alignment horizontal="center"/>
    </xf>
    <xf numFmtId="43" fontId="3" fillId="0" borderId="6" xfId="1" applyFont="1" applyBorder="1"/>
    <xf numFmtId="0" fontId="2" fillId="0" borderId="7" xfId="0" applyFont="1" applyBorder="1" applyAlignment="1">
      <alignment horizontal="center"/>
    </xf>
    <xf numFmtId="0" fontId="3" fillId="0" borderId="7" xfId="0" applyFont="1" applyBorder="1"/>
    <xf numFmtId="43" fontId="2" fillId="0" borderId="7" xfId="1" applyFont="1" applyBorder="1"/>
    <xf numFmtId="43" fontId="3" fillId="0" borderId="0" xfId="0" applyNumberFormat="1" applyFont="1"/>
    <xf numFmtId="0" fontId="3" fillId="0" borderId="0" xfId="0" applyFont="1" applyAlignment="1">
      <alignment horizontal="justify"/>
    </xf>
    <xf numFmtId="3" fontId="3" fillId="0" borderId="0" xfId="0" applyNumberFormat="1" applyFont="1"/>
    <xf numFmtId="43" fontId="3" fillId="0" borderId="5" xfId="1" applyFont="1" applyBorder="1" applyAlignment="1">
      <alignment horizontal="right"/>
    </xf>
    <xf numFmtId="0" fontId="3" fillId="0" borderId="6" xfId="0" applyFont="1" applyBorder="1"/>
    <xf numFmtId="0" fontId="4" fillId="0" borderId="5" xfId="0" applyFont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topLeftCell="A13" workbookViewId="0">
      <selection activeCell="F19" sqref="F19"/>
    </sheetView>
  </sheetViews>
  <sheetFormatPr defaultRowHeight="21.95" customHeight="1" x14ac:dyDescent="0.5"/>
  <cols>
    <col min="1" max="1" width="42.875" style="1" customWidth="1"/>
    <col min="2" max="2" width="7.875" style="1" customWidth="1"/>
    <col min="3" max="4" width="15.5" style="21" customWidth="1"/>
    <col min="5" max="5" width="26.375" style="1" customWidth="1"/>
    <col min="6" max="6" width="9" style="1"/>
    <col min="7" max="7" width="13" style="2" customWidth="1"/>
    <col min="8" max="8" width="9" style="3"/>
    <col min="9" max="9" width="16" style="2" customWidth="1"/>
    <col min="10" max="16384" width="9" style="1"/>
  </cols>
  <sheetData>
    <row r="1" spans="1:9" ht="23.45" customHeight="1" x14ac:dyDescent="0.5">
      <c r="A1" s="26" t="s">
        <v>0</v>
      </c>
      <c r="B1" s="26"/>
      <c r="C1" s="26"/>
      <c r="D1" s="26"/>
    </row>
    <row r="2" spans="1:9" ht="23.45" customHeight="1" x14ac:dyDescent="0.5">
      <c r="A2" s="26" t="s">
        <v>23</v>
      </c>
      <c r="B2" s="26"/>
      <c r="C2" s="26"/>
      <c r="D2" s="26"/>
    </row>
    <row r="3" spans="1:9" ht="23.45" customHeight="1" x14ac:dyDescent="0.5">
      <c r="A3" s="27" t="s">
        <v>58</v>
      </c>
      <c r="B3" s="27"/>
      <c r="C3" s="27"/>
      <c r="D3" s="27"/>
    </row>
    <row r="4" spans="1:9" ht="23.45" customHeight="1" x14ac:dyDescent="0.5">
      <c r="A4" s="4" t="s">
        <v>24</v>
      </c>
      <c r="B4" s="4" t="s">
        <v>1</v>
      </c>
      <c r="C4" s="4" t="s">
        <v>2</v>
      </c>
      <c r="D4" s="4" t="s">
        <v>3</v>
      </c>
      <c r="G4" s="5"/>
    </row>
    <row r="5" spans="1:9" ht="23.45" customHeight="1" x14ac:dyDescent="0.5">
      <c r="A5" s="6" t="s">
        <v>4</v>
      </c>
      <c r="B5" s="7">
        <v>11011000</v>
      </c>
      <c r="C5" s="8">
        <v>17735.7</v>
      </c>
      <c r="D5" s="9"/>
    </row>
    <row r="6" spans="1:9" ht="23.45" customHeight="1" x14ac:dyDescent="0.5">
      <c r="A6" s="10" t="s">
        <v>25</v>
      </c>
      <c r="B6" s="11">
        <v>11021001</v>
      </c>
      <c r="C6" s="12">
        <f>20988815.27+21350+9100</f>
        <v>21019265.27</v>
      </c>
      <c r="D6" s="12"/>
    </row>
    <row r="7" spans="1:9" ht="23.45" customHeight="1" x14ac:dyDescent="0.5">
      <c r="A7" s="10" t="s">
        <v>26</v>
      </c>
      <c r="B7" s="11">
        <v>11012002</v>
      </c>
      <c r="C7" s="12">
        <f>3457482.57+5058.51+2614.25</f>
        <v>3465155.3299999996</v>
      </c>
      <c r="D7" s="12"/>
    </row>
    <row r="8" spans="1:9" ht="23.45" customHeight="1" x14ac:dyDescent="0.5">
      <c r="A8" s="10" t="s">
        <v>27</v>
      </c>
      <c r="B8" s="11">
        <v>11012001</v>
      </c>
      <c r="C8" s="12">
        <f>12142996.83+3824374.04-2764068.75+4931151.84-2391011.35</f>
        <v>15743442.610000001</v>
      </c>
      <c r="D8" s="12"/>
    </row>
    <row r="9" spans="1:9" ht="23.45" customHeight="1" x14ac:dyDescent="0.5">
      <c r="A9" s="10" t="s">
        <v>28</v>
      </c>
      <c r="B9" s="11">
        <v>11012001</v>
      </c>
      <c r="C9" s="12">
        <v>524464.1</v>
      </c>
      <c r="D9" s="12"/>
    </row>
    <row r="10" spans="1:9" ht="23.45" customHeight="1" x14ac:dyDescent="0.5">
      <c r="A10" s="10" t="s">
        <v>29</v>
      </c>
      <c r="B10" s="11">
        <v>11012001</v>
      </c>
      <c r="C10" s="12">
        <f>683204.62+20004.17+64935.48-100000</f>
        <v>668144.27</v>
      </c>
      <c r="D10" s="12"/>
    </row>
    <row r="11" spans="1:9" ht="23.45" customHeight="1" x14ac:dyDescent="0.5">
      <c r="A11" s="10" t="s">
        <v>32</v>
      </c>
      <c r="B11" s="11">
        <v>11042000</v>
      </c>
      <c r="C11" s="12">
        <v>2400</v>
      </c>
      <c r="D11" s="12"/>
      <c r="G11" s="5"/>
    </row>
    <row r="12" spans="1:9" ht="23.45" customHeight="1" x14ac:dyDescent="0.5">
      <c r="A12" s="10" t="s">
        <v>33</v>
      </c>
      <c r="B12" s="11">
        <v>11043000</v>
      </c>
      <c r="C12" s="12">
        <f>235825.51+44253.24+25366</f>
        <v>305444.75</v>
      </c>
      <c r="D12" s="12"/>
      <c r="G12" s="5"/>
    </row>
    <row r="13" spans="1:9" ht="23.45" customHeight="1" x14ac:dyDescent="0.5">
      <c r="A13" s="10" t="s">
        <v>34</v>
      </c>
      <c r="B13" s="11">
        <v>11044000</v>
      </c>
      <c r="C13" s="12">
        <f>1644+141380</f>
        <v>143024</v>
      </c>
      <c r="D13" s="12"/>
      <c r="G13" s="5"/>
    </row>
    <row r="14" spans="1:9" ht="23.45" customHeight="1" x14ac:dyDescent="0.5">
      <c r="A14" s="10" t="s">
        <v>35</v>
      </c>
      <c r="B14" s="11">
        <v>11045000</v>
      </c>
      <c r="C14" s="12">
        <f>100000+80000</f>
        <v>180000</v>
      </c>
      <c r="D14" s="12"/>
      <c r="G14" s="5"/>
    </row>
    <row r="15" spans="1:9" ht="23.45" customHeight="1" x14ac:dyDescent="0.5">
      <c r="A15" s="10" t="s">
        <v>31</v>
      </c>
      <c r="B15" s="11">
        <v>11041000</v>
      </c>
      <c r="C15" s="22">
        <f>10640+32280-365+1150-35995</f>
        <v>7710</v>
      </c>
      <c r="D15" s="12"/>
    </row>
    <row r="16" spans="1:9" ht="23.45" customHeight="1" x14ac:dyDescent="0.5">
      <c r="A16" s="10" t="s">
        <v>36</v>
      </c>
      <c r="B16" s="11">
        <v>41100001</v>
      </c>
      <c r="C16" s="12"/>
      <c r="D16" s="12">
        <v>139851.31</v>
      </c>
      <c r="G16" s="1"/>
      <c r="H16" s="1"/>
      <c r="I16" s="1"/>
    </row>
    <row r="17" spans="1:9" ht="23.45" customHeight="1" x14ac:dyDescent="0.5">
      <c r="A17" s="10" t="s">
        <v>37</v>
      </c>
      <c r="B17" s="11">
        <v>41100002</v>
      </c>
      <c r="C17" s="12"/>
      <c r="D17" s="12">
        <f>14423.7+16435.53</f>
        <v>30859.23</v>
      </c>
      <c r="E17" s="19"/>
      <c r="G17" s="1"/>
      <c r="H17" s="1"/>
      <c r="I17" s="1"/>
    </row>
    <row r="18" spans="1:9" ht="23.45" customHeight="1" x14ac:dyDescent="0.5">
      <c r="A18" s="10" t="s">
        <v>38</v>
      </c>
      <c r="B18" s="11">
        <v>41100003</v>
      </c>
      <c r="C18" s="12"/>
      <c r="D18" s="12">
        <v>50716</v>
      </c>
      <c r="G18" s="1"/>
      <c r="H18" s="1"/>
      <c r="I18" s="1"/>
    </row>
    <row r="19" spans="1:9" ht="23.45" customHeight="1" x14ac:dyDescent="0.5">
      <c r="A19" s="10" t="s">
        <v>44</v>
      </c>
      <c r="B19" s="11">
        <v>41210005</v>
      </c>
      <c r="C19" s="12"/>
      <c r="D19" s="12">
        <v>280</v>
      </c>
      <c r="E19" s="19"/>
      <c r="G19" s="1"/>
      <c r="H19" s="1"/>
      <c r="I19" s="1"/>
    </row>
    <row r="20" spans="1:9" ht="23.45" customHeight="1" x14ac:dyDescent="0.5">
      <c r="A20" s="10" t="s">
        <v>47</v>
      </c>
      <c r="B20" s="11">
        <v>41210007</v>
      </c>
      <c r="C20" s="12"/>
      <c r="D20" s="12">
        <f>3082.61+236</f>
        <v>3318.61</v>
      </c>
      <c r="G20" s="1"/>
      <c r="H20" s="1"/>
      <c r="I20" s="1"/>
    </row>
    <row r="21" spans="1:9" ht="23.45" customHeight="1" x14ac:dyDescent="0.5">
      <c r="A21" s="10" t="s">
        <v>46</v>
      </c>
      <c r="B21" s="11">
        <v>41210029</v>
      </c>
      <c r="C21" s="12"/>
      <c r="D21" s="12">
        <v>860</v>
      </c>
      <c r="E21" s="19"/>
      <c r="G21" s="1"/>
      <c r="H21" s="1"/>
      <c r="I21" s="1"/>
    </row>
    <row r="22" spans="1:9" ht="23.45" customHeight="1" x14ac:dyDescent="0.5">
      <c r="A22" s="10" t="s">
        <v>48</v>
      </c>
      <c r="B22" s="11">
        <v>41210008</v>
      </c>
      <c r="C22" s="12"/>
      <c r="D22" s="12">
        <f>27300+10560</f>
        <v>37860</v>
      </c>
      <c r="E22" s="28"/>
      <c r="F22" s="3"/>
      <c r="G22" s="1"/>
      <c r="H22" s="1"/>
      <c r="I22" s="1"/>
    </row>
    <row r="23" spans="1:9" ht="23.45" customHeight="1" x14ac:dyDescent="0.5">
      <c r="A23" s="10" t="s">
        <v>49</v>
      </c>
      <c r="B23" s="11">
        <v>41219999</v>
      </c>
      <c r="C23" s="12"/>
      <c r="D23" s="12">
        <v>700</v>
      </c>
      <c r="G23" s="1"/>
      <c r="H23" s="1"/>
      <c r="I23" s="1"/>
    </row>
    <row r="24" spans="1:9" ht="23.45" customHeight="1" x14ac:dyDescent="0.5">
      <c r="A24" s="10" t="s">
        <v>50</v>
      </c>
      <c r="B24" s="11">
        <v>41220002</v>
      </c>
      <c r="C24" s="12"/>
      <c r="D24" s="12">
        <v>1700</v>
      </c>
      <c r="E24" s="19"/>
      <c r="G24" s="1"/>
      <c r="H24" s="1"/>
      <c r="I24" s="1"/>
    </row>
    <row r="25" spans="1:9" ht="23.45" customHeight="1" x14ac:dyDescent="0.5">
      <c r="A25" s="10" t="s">
        <v>45</v>
      </c>
      <c r="B25" s="11">
        <v>41220010</v>
      </c>
      <c r="C25" s="12"/>
      <c r="D25" s="12">
        <f>59895+11375</f>
        <v>71270</v>
      </c>
      <c r="E25" s="19"/>
      <c r="G25" s="1"/>
      <c r="H25" s="1"/>
      <c r="I25" s="1"/>
    </row>
    <row r="26" spans="1:9" ht="23.45" customHeight="1" x14ac:dyDescent="0.5">
      <c r="A26" s="10" t="s">
        <v>51</v>
      </c>
      <c r="B26" s="11">
        <v>41239999</v>
      </c>
      <c r="C26" s="12"/>
      <c r="D26" s="12">
        <v>1220</v>
      </c>
      <c r="E26" s="19"/>
      <c r="G26" s="1"/>
      <c r="H26" s="1"/>
      <c r="I26" s="1"/>
    </row>
    <row r="27" spans="1:9" ht="23.45" customHeight="1" x14ac:dyDescent="0.5">
      <c r="A27" s="10" t="s">
        <v>52</v>
      </c>
      <c r="B27" s="11">
        <v>4130003</v>
      </c>
      <c r="C27" s="12"/>
      <c r="D27" s="12">
        <f>106963.29+54359.93</f>
        <v>161323.22</v>
      </c>
      <c r="E27" s="19"/>
      <c r="G27" s="1"/>
      <c r="H27" s="1"/>
      <c r="I27" s="1"/>
    </row>
    <row r="28" spans="1:9" ht="23.45" customHeight="1" x14ac:dyDescent="0.5">
      <c r="A28" s="10" t="s">
        <v>53</v>
      </c>
      <c r="B28" s="11">
        <v>41599999</v>
      </c>
      <c r="C28" s="12"/>
      <c r="D28" s="12">
        <f>59334+19470.51</f>
        <v>78804.509999999995</v>
      </c>
      <c r="G28" s="1"/>
      <c r="H28" s="1"/>
      <c r="I28" s="1"/>
    </row>
    <row r="29" spans="1:9" ht="23.45" customHeight="1" x14ac:dyDescent="0.5">
      <c r="A29" s="10" t="s">
        <v>54</v>
      </c>
      <c r="B29" s="11">
        <v>42100002</v>
      </c>
      <c r="C29" s="12"/>
      <c r="D29" s="12">
        <f>7420437.5+835970.98</f>
        <v>8256408.4800000004</v>
      </c>
      <c r="E29" s="19"/>
      <c r="G29" s="1"/>
      <c r="H29" s="1"/>
      <c r="I29" s="1"/>
    </row>
    <row r="30" spans="1:9" ht="23.45" customHeight="1" x14ac:dyDescent="0.5">
      <c r="A30" s="10" t="s">
        <v>55</v>
      </c>
      <c r="B30" s="11">
        <v>42100004</v>
      </c>
      <c r="C30" s="12"/>
      <c r="D30" s="12">
        <f>2022652.79+189305.57</f>
        <v>2211958.36</v>
      </c>
      <c r="G30" s="1"/>
      <c r="H30" s="1"/>
      <c r="I30" s="1"/>
    </row>
    <row r="31" spans="1:9" ht="23.45" customHeight="1" x14ac:dyDescent="0.5">
      <c r="A31" s="10" t="s">
        <v>56</v>
      </c>
      <c r="B31" s="11">
        <v>42100005</v>
      </c>
      <c r="C31" s="12"/>
      <c r="D31" s="12">
        <f>69204.11+21530.2</f>
        <v>90734.31</v>
      </c>
      <c r="E31" s="19"/>
      <c r="G31" s="1"/>
      <c r="H31" s="1"/>
      <c r="I31" s="1"/>
    </row>
    <row r="32" spans="1:9" ht="23.45" customHeight="1" x14ac:dyDescent="0.5">
      <c r="A32" s="10" t="s">
        <v>39</v>
      </c>
      <c r="B32" s="11">
        <v>42100007</v>
      </c>
      <c r="C32" s="12"/>
      <c r="D32" s="12">
        <f>3862563.56+432154.85</f>
        <v>4294718.41</v>
      </c>
      <c r="E32" s="19"/>
      <c r="G32" s="1"/>
      <c r="H32" s="1"/>
      <c r="I32" s="1"/>
    </row>
    <row r="33" spans="1:9" ht="23.45" customHeight="1" x14ac:dyDescent="0.5">
      <c r="A33" s="10" t="s">
        <v>40</v>
      </c>
      <c r="B33" s="11">
        <v>42100012</v>
      </c>
      <c r="C33" s="12"/>
      <c r="D33" s="12">
        <f>64763.26+32421.12</f>
        <v>97184.38</v>
      </c>
      <c r="G33" s="1"/>
      <c r="H33" s="1"/>
      <c r="I33" s="1"/>
    </row>
    <row r="34" spans="1:9" ht="23.45" customHeight="1" x14ac:dyDescent="0.5">
      <c r="A34" s="23"/>
      <c r="B34" s="14"/>
      <c r="C34" s="15"/>
      <c r="D34" s="15"/>
      <c r="G34" s="1"/>
      <c r="H34" s="1"/>
      <c r="I34" s="1"/>
    </row>
    <row r="35" spans="1:9" ht="23.45" customHeight="1" x14ac:dyDescent="0.5">
      <c r="A35" s="4" t="s">
        <v>24</v>
      </c>
      <c r="B35" s="4" t="s">
        <v>1</v>
      </c>
      <c r="C35" s="4" t="s">
        <v>2</v>
      </c>
      <c r="D35" s="4" t="s">
        <v>3</v>
      </c>
      <c r="G35" s="5"/>
    </row>
    <row r="36" spans="1:9" ht="23.45" customHeight="1" x14ac:dyDescent="0.5">
      <c r="A36" s="10" t="s">
        <v>41</v>
      </c>
      <c r="B36" s="11">
        <v>42100013</v>
      </c>
      <c r="C36" s="12"/>
      <c r="D36" s="12">
        <v>110042.62</v>
      </c>
      <c r="G36" s="1"/>
      <c r="H36" s="1"/>
      <c r="I36" s="1"/>
    </row>
    <row r="37" spans="1:9" ht="23.45" customHeight="1" x14ac:dyDescent="0.5">
      <c r="A37" s="24" t="s">
        <v>57</v>
      </c>
      <c r="B37" s="11">
        <v>42100015</v>
      </c>
      <c r="C37" s="12"/>
      <c r="D37" s="12">
        <f>345116+163532</f>
        <v>508648</v>
      </c>
      <c r="G37" s="1"/>
      <c r="H37" s="1"/>
      <c r="I37" s="1"/>
    </row>
    <row r="38" spans="1:9" ht="23.45" customHeight="1" x14ac:dyDescent="0.5">
      <c r="A38" s="10" t="s">
        <v>43</v>
      </c>
      <c r="B38" s="11">
        <v>42199999</v>
      </c>
      <c r="C38" s="12"/>
      <c r="D38" s="12">
        <f>863.3+29.1</f>
        <v>892.4</v>
      </c>
      <c r="G38" s="1"/>
      <c r="H38" s="1"/>
      <c r="I38" s="1"/>
    </row>
    <row r="39" spans="1:9" ht="23.45" customHeight="1" x14ac:dyDescent="0.5">
      <c r="A39" s="10" t="s">
        <v>42</v>
      </c>
      <c r="B39" s="11">
        <v>42100001</v>
      </c>
      <c r="C39" s="12"/>
      <c r="D39" s="12">
        <f>148958.97+36763.4</f>
        <v>185722.37</v>
      </c>
      <c r="G39" s="1"/>
      <c r="H39" s="1"/>
      <c r="I39" s="1"/>
    </row>
    <row r="40" spans="1:9" ht="23.45" customHeight="1" x14ac:dyDescent="0.5">
      <c r="A40" s="10" t="s">
        <v>16</v>
      </c>
      <c r="B40" s="11">
        <v>43100000</v>
      </c>
      <c r="C40" s="12"/>
      <c r="D40" s="12">
        <f>17327448+3124020</f>
        <v>20451468</v>
      </c>
      <c r="G40" s="1"/>
      <c r="H40" s="1"/>
      <c r="I40" s="1"/>
    </row>
    <row r="41" spans="1:9" ht="23.45" customHeight="1" x14ac:dyDescent="0.5">
      <c r="A41" s="10" t="s">
        <v>21</v>
      </c>
      <c r="B41" s="11">
        <v>21010000</v>
      </c>
      <c r="C41" s="12"/>
      <c r="D41" s="12">
        <f>3590793.52-165236-350000</f>
        <v>3075557.52</v>
      </c>
      <c r="G41" s="1"/>
      <c r="H41" s="1"/>
      <c r="I41" s="1"/>
    </row>
    <row r="42" spans="1:9" ht="23.45" customHeight="1" x14ac:dyDescent="0.5">
      <c r="A42" s="10" t="s">
        <v>22</v>
      </c>
      <c r="B42" s="11">
        <v>21040000</v>
      </c>
      <c r="C42" s="12"/>
      <c r="D42" s="12">
        <f>5171.24+2622.11+2336.42+361223+833644.27+15213</f>
        <v>1220210.04</v>
      </c>
      <c r="E42" s="13"/>
      <c r="G42" s="1"/>
      <c r="H42" s="1"/>
      <c r="I42" s="1"/>
    </row>
    <row r="43" spans="1:9" ht="23.45" customHeight="1" x14ac:dyDescent="0.5">
      <c r="A43" s="10" t="s">
        <v>19</v>
      </c>
      <c r="B43" s="11">
        <v>31000000</v>
      </c>
      <c r="C43" s="12"/>
      <c r="D43" s="12">
        <v>12151587.15</v>
      </c>
      <c r="G43" s="1"/>
      <c r="H43" s="1"/>
      <c r="I43" s="1"/>
    </row>
    <row r="44" spans="1:9" ht="23.45" customHeight="1" x14ac:dyDescent="0.5">
      <c r="A44" s="10" t="s">
        <v>20</v>
      </c>
      <c r="B44" s="11">
        <v>32000000</v>
      </c>
      <c r="C44" s="12"/>
      <c r="D44" s="12">
        <v>13210492.98</v>
      </c>
      <c r="G44" s="1"/>
      <c r="H44" s="1"/>
      <c r="I44" s="1"/>
    </row>
    <row r="45" spans="1:9" ht="23.45" customHeight="1" x14ac:dyDescent="0.5">
      <c r="A45" s="10" t="s">
        <v>5</v>
      </c>
      <c r="B45" s="11">
        <v>51000000</v>
      </c>
      <c r="C45" s="12">
        <f>6915424+836652+773813</f>
        <v>8525889</v>
      </c>
      <c r="D45" s="12"/>
      <c r="G45" s="1"/>
      <c r="H45" s="1"/>
      <c r="I45" s="1"/>
    </row>
    <row r="46" spans="1:9" ht="23.45" customHeight="1" x14ac:dyDescent="0.5">
      <c r="A46" s="10" t="s">
        <v>6</v>
      </c>
      <c r="B46" s="11">
        <v>52100000</v>
      </c>
      <c r="C46" s="12">
        <f>1195680+149460+149460</f>
        <v>1494600</v>
      </c>
      <c r="D46" s="12"/>
      <c r="G46" s="1"/>
      <c r="H46" s="1"/>
      <c r="I46" s="1"/>
    </row>
    <row r="47" spans="1:9" ht="23.45" customHeight="1" x14ac:dyDescent="0.5">
      <c r="A47" s="10" t="s">
        <v>7</v>
      </c>
      <c r="B47" s="11">
        <v>52200000</v>
      </c>
      <c r="C47" s="12">
        <f>3645745.5+424650</f>
        <v>4070395.5</v>
      </c>
      <c r="D47" s="12"/>
      <c r="E47" s="19"/>
      <c r="G47" s="1"/>
      <c r="H47" s="1"/>
      <c r="I47" s="1"/>
    </row>
    <row r="48" spans="1:9" ht="23.45" customHeight="1" x14ac:dyDescent="0.5">
      <c r="A48" s="10" t="s">
        <v>8</v>
      </c>
      <c r="B48" s="11">
        <v>52200000</v>
      </c>
      <c r="C48" s="12">
        <f>500489.68+56810+56810</f>
        <v>614109.67999999993</v>
      </c>
      <c r="D48" s="12"/>
      <c r="G48" s="1"/>
      <c r="H48" s="1"/>
      <c r="I48" s="1"/>
    </row>
    <row r="49" spans="1:9" ht="23.45" customHeight="1" x14ac:dyDescent="0.5">
      <c r="A49" s="10" t="s">
        <v>30</v>
      </c>
      <c r="B49" s="11">
        <v>52200000</v>
      </c>
      <c r="C49" s="12">
        <f>2051776.45+304775+304775</f>
        <v>2661326.4500000002</v>
      </c>
      <c r="D49" s="12"/>
      <c r="G49" s="1"/>
      <c r="H49" s="1"/>
      <c r="I49" s="1"/>
    </row>
    <row r="50" spans="1:9" ht="23.45" customHeight="1" x14ac:dyDescent="0.5">
      <c r="A50" s="10" t="s">
        <v>9</v>
      </c>
      <c r="B50" s="11">
        <v>53100000</v>
      </c>
      <c r="C50" s="12">
        <f>143440+18600+9500</f>
        <v>171540</v>
      </c>
      <c r="D50" s="12"/>
      <c r="G50" s="1"/>
      <c r="H50" s="1"/>
      <c r="I50" s="1"/>
    </row>
    <row r="51" spans="1:9" ht="23.45" customHeight="1" x14ac:dyDescent="0.5">
      <c r="A51" s="10" t="s">
        <v>10</v>
      </c>
      <c r="B51" s="11">
        <v>53200000</v>
      </c>
      <c r="C51" s="12">
        <f>3285426.87+251221.01+143864.32+35995</f>
        <v>3716507.1999999997</v>
      </c>
      <c r="D51" s="12"/>
      <c r="G51" s="1"/>
      <c r="H51" s="1"/>
      <c r="I51" s="1"/>
    </row>
    <row r="52" spans="1:9" ht="23.45" customHeight="1" x14ac:dyDescent="0.5">
      <c r="A52" s="10" t="s">
        <v>11</v>
      </c>
      <c r="B52" s="11">
        <v>53300000</v>
      </c>
      <c r="C52" s="12">
        <f>857398.04+410149.36+36820</f>
        <v>1304367.3999999999</v>
      </c>
      <c r="D52" s="12"/>
      <c r="G52" s="1"/>
      <c r="H52" s="1"/>
      <c r="I52" s="1"/>
    </row>
    <row r="53" spans="1:9" ht="23.45" customHeight="1" x14ac:dyDescent="0.5">
      <c r="A53" s="10" t="s">
        <v>12</v>
      </c>
      <c r="B53" s="11">
        <v>53400000</v>
      </c>
      <c r="C53" s="12">
        <f>294247.28+40375.84+40553.52</f>
        <v>375176.64</v>
      </c>
      <c r="D53" s="12"/>
      <c r="G53" s="1"/>
      <c r="H53" s="1"/>
      <c r="I53" s="1"/>
    </row>
    <row r="54" spans="1:9" ht="23.45" customHeight="1" x14ac:dyDescent="0.5">
      <c r="A54" s="10" t="s">
        <v>13</v>
      </c>
      <c r="B54" s="11">
        <v>54100000</v>
      </c>
      <c r="C54" s="12">
        <f>69690+79000+30000</f>
        <v>178690</v>
      </c>
      <c r="D54" s="12"/>
      <c r="G54" s="1"/>
      <c r="H54" s="1"/>
      <c r="I54" s="1"/>
    </row>
    <row r="55" spans="1:9" ht="23.45" customHeight="1" x14ac:dyDescent="0.5">
      <c r="A55" s="10" t="s">
        <v>14</v>
      </c>
      <c r="B55" s="11">
        <v>54200000</v>
      </c>
      <c r="C55" s="12"/>
      <c r="D55" s="12"/>
      <c r="G55" s="1"/>
      <c r="H55" s="1"/>
      <c r="I55" s="1"/>
    </row>
    <row r="56" spans="1:9" ht="23.45" customHeight="1" x14ac:dyDescent="0.5">
      <c r="A56" s="10" t="s">
        <v>18</v>
      </c>
      <c r="B56" s="11">
        <v>55000000</v>
      </c>
      <c r="C56" s="12"/>
      <c r="D56" s="12"/>
      <c r="G56" s="1"/>
      <c r="H56" s="1"/>
      <c r="I56" s="1"/>
    </row>
    <row r="57" spans="1:9" ht="23.45" customHeight="1" x14ac:dyDescent="0.5">
      <c r="A57" s="10" t="s">
        <v>15</v>
      </c>
      <c r="B57" s="11">
        <v>56000000</v>
      </c>
      <c r="C57" s="12">
        <f>1262000-17000+10000</f>
        <v>1255000</v>
      </c>
      <c r="D57" s="12"/>
      <c r="G57" s="1"/>
      <c r="H57" s="1"/>
      <c r="I57" s="1"/>
    </row>
    <row r="58" spans="1:9" ht="23.45" customHeight="1" thickBot="1" x14ac:dyDescent="0.55000000000000004">
      <c r="A58" s="16" t="s">
        <v>17</v>
      </c>
      <c r="B58" s="17"/>
      <c r="C58" s="18">
        <f>SUM(C5:C32,C33:C57)</f>
        <v>66444387.900000006</v>
      </c>
      <c r="D58" s="18">
        <f>SUM(D5:D32,D33:D57)</f>
        <v>66444387.900000006</v>
      </c>
      <c r="E58" s="19"/>
      <c r="G58" s="19"/>
      <c r="H58" s="1"/>
      <c r="I58" s="1"/>
    </row>
    <row r="59" spans="1:9" ht="23.45" customHeight="1" thickTop="1" x14ac:dyDescent="0.5">
      <c r="A59" s="20"/>
      <c r="G59" s="1"/>
      <c r="H59" s="1"/>
      <c r="I59" s="1"/>
    </row>
    <row r="60" spans="1:9" ht="23.45" customHeight="1" x14ac:dyDescent="0.5"/>
    <row r="61" spans="1:9" ht="23.45" customHeight="1" x14ac:dyDescent="0.5">
      <c r="A61" s="25"/>
      <c r="B61" s="25"/>
      <c r="C61" s="25"/>
      <c r="D61" s="25"/>
      <c r="G61" s="1"/>
      <c r="H61" s="1"/>
      <c r="I61" s="1"/>
    </row>
    <row r="62" spans="1:9" ht="21.95" customHeight="1" x14ac:dyDescent="0.5">
      <c r="A62" s="25"/>
      <c r="B62" s="25"/>
      <c r="C62" s="25"/>
      <c r="D62" s="25"/>
      <c r="G62" s="1"/>
      <c r="H62" s="1"/>
      <c r="I62" s="1"/>
    </row>
    <row r="63" spans="1:9" ht="21.95" customHeight="1" x14ac:dyDescent="0.5">
      <c r="A63" s="25"/>
      <c r="B63" s="25"/>
      <c r="C63" s="25"/>
      <c r="D63" s="25"/>
      <c r="G63" s="1"/>
      <c r="H63" s="1"/>
      <c r="I63" s="1"/>
    </row>
  </sheetData>
  <mergeCells count="6">
    <mergeCell ref="A1:D1"/>
    <mergeCell ref="A2:D2"/>
    <mergeCell ref="A3:D3"/>
    <mergeCell ref="A61:D61"/>
    <mergeCell ref="A62:D62"/>
    <mergeCell ref="A63:D63"/>
  </mergeCells>
  <pageMargins left="0.94488188976377963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2018-08-03T08:08:15Z</cp:lastPrinted>
  <dcterms:created xsi:type="dcterms:W3CDTF">2015-11-05T10:07:04Z</dcterms:created>
  <dcterms:modified xsi:type="dcterms:W3CDTF">2019-05-08T07:12:17Z</dcterms:modified>
</cp:coreProperties>
</file>