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 activeTab="1"/>
  </bookViews>
  <sheets>
    <sheet name="งบทดลองก่อนปิดบัญชี " sheetId="70" r:id="rId1"/>
    <sheet name="งบทดลองหลังก่อนปิดบัญชี  (2)" sheetId="71" r:id="rId2"/>
  </sheets>
  <definedNames>
    <definedName name="_xlnm.Print_Titles" localSheetId="0">'งบทดลองก่อนปิดบัญชี '!$4:$5</definedName>
    <definedName name="_xlnm.Print_Titles" localSheetId="1">'งบทดลองหลังก่อนปิดบัญชี  (2)'!$4:$5</definedName>
  </definedNames>
  <calcPr calcId="145621"/>
</workbook>
</file>

<file path=xl/calcChain.xml><?xml version="1.0" encoding="utf-8"?>
<calcChain xmlns="http://schemas.openxmlformats.org/spreadsheetml/2006/main">
  <c r="H46" i="71" l="1"/>
  <c r="H45" i="71"/>
  <c r="H43" i="71"/>
  <c r="E54" i="71" l="1"/>
  <c r="F42" i="71"/>
  <c r="D60" i="71"/>
  <c r="C60" i="71"/>
  <c r="E55" i="71"/>
  <c r="E53" i="71"/>
  <c r="E47" i="71"/>
  <c r="H44" i="71"/>
  <c r="G15" i="71"/>
  <c r="G14" i="71"/>
  <c r="F13" i="71"/>
  <c r="G13" i="71" s="1"/>
  <c r="G12" i="71"/>
  <c r="E11" i="71"/>
  <c r="G10" i="71"/>
  <c r="G9" i="71"/>
  <c r="G8" i="71"/>
  <c r="G7" i="71"/>
  <c r="G6" i="71"/>
  <c r="E60" i="71" l="1"/>
  <c r="H60" i="71"/>
  <c r="G11" i="71"/>
  <c r="G60" i="71" s="1"/>
  <c r="F60" i="71"/>
  <c r="H46" i="70"/>
  <c r="E11" i="70"/>
  <c r="G11" i="70" s="1"/>
  <c r="E58" i="70"/>
  <c r="E57" i="70"/>
  <c r="E56" i="70"/>
  <c r="F45" i="70"/>
  <c r="E50" i="70" l="1"/>
  <c r="F13" i="70" l="1"/>
  <c r="G9" i="70"/>
  <c r="H19" i="70" l="1"/>
  <c r="G12" i="70" l="1"/>
  <c r="G62" i="70" l="1"/>
  <c r="H37" i="70"/>
  <c r="H28" i="70"/>
  <c r="G15" i="70"/>
  <c r="G10" i="70"/>
  <c r="G60" i="70" l="1"/>
  <c r="H23" i="70" l="1"/>
  <c r="H24" i="70"/>
  <c r="G57" i="70" l="1"/>
  <c r="G58" i="70"/>
  <c r="G59" i="70"/>
  <c r="G56" i="70"/>
  <c r="H39" i="70"/>
  <c r="H40" i="70"/>
  <c r="H17" i="70" l="1"/>
  <c r="H18" i="70"/>
  <c r="H20" i="70"/>
  <c r="H21" i="70"/>
  <c r="H22" i="70"/>
  <c r="G6" i="70"/>
  <c r="H33" i="70" l="1"/>
  <c r="H34" i="70"/>
  <c r="H32" i="70"/>
  <c r="G13" i="70" l="1"/>
  <c r="G14" i="70"/>
  <c r="G52" i="70"/>
  <c r="H48" i="70"/>
  <c r="H45" i="70"/>
  <c r="H36" i="70"/>
  <c r="H29" i="70"/>
  <c r="H30" i="70"/>
  <c r="H31" i="70"/>
  <c r="H25" i="70"/>
  <c r="H26" i="70"/>
  <c r="H27" i="70"/>
  <c r="H16" i="70"/>
  <c r="C63" i="70"/>
  <c r="H47" i="70" l="1"/>
  <c r="G8" i="70" l="1"/>
  <c r="G7" i="70"/>
  <c r="G51" i="70"/>
  <c r="G53" i="70"/>
  <c r="G54" i="70"/>
  <c r="G55" i="70"/>
  <c r="G50" i="70"/>
  <c r="H44" i="70" l="1"/>
  <c r="H41" i="70"/>
  <c r="H38" i="70"/>
  <c r="H35" i="70"/>
  <c r="E63" i="70" l="1"/>
  <c r="F63" i="70"/>
  <c r="D63" i="70" l="1"/>
  <c r="H63" i="70" l="1"/>
  <c r="G63" i="70" l="1"/>
</calcChain>
</file>

<file path=xl/sharedStrings.xml><?xml version="1.0" encoding="utf-8"?>
<sst xmlns="http://schemas.openxmlformats.org/spreadsheetml/2006/main" count="141" uniqueCount="69">
  <si>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</si>
  <si>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</si>
  <si>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</si>
  <si>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</si>
  <si>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</si>
  <si>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</si>
  <si>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</si>
  <si>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</si>
  <si>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</si>
  <si>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</si>
  <si>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</si>
  <si>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</si>
  <si>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</si>
  <si>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</si>
  <si>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</si>
  <si>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</si>
  <si>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</si>
  <si>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</si>
  <si>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</si>
  <si>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</si>
  <si>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</si>
  <si>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</si>
  <si>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</si>
  <si>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</si>
  <si>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</si>
  <si>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</si>
  <si>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</si>
  <si>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</si>
  <si>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</si>
  <si>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</si>
  <si>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</si>
  <si>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</si>
  <si>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</si>
  <si>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</si>
  <si>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</si>
  <si>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</si>
  <si>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</si>
  <si>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</si>
  <si>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</si>
  <si>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</si>
  <si>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</si>
  <si>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</si>
  <si>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</si>
  <si>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</si>
  <si>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</si>
  <si>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</si>
  <si>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</si>
  <si>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</si>
  <si>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</si>
  <si>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</si>
  <si>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ค่าธรรมเนียมและค่าใช้น้ำดาล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</si>
  <si>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</si>
  <si>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</si>
  <si>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</si>
  <si>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เงินฝากกระทรวงการคลัง</t>
  </si>
  <si>
    <t>รายจ่ายค้างจ่าย (หมายเหตุ7)</t>
  </si>
  <si>
    <t>เงินรับฝาก (หมายเหตุ 8)</t>
  </si>
  <si>
    <t>ค่าขายแบบแปลน</t>
  </si>
  <si>
    <t>ค่าเขียนแบบแปลน</t>
  </si>
  <si>
    <t>ค่าใบอนุญาติเกี่ยวกับการควบคุมอาคาร</t>
  </si>
  <si>
    <t>ยอกยกมา</t>
  </si>
  <si>
    <t>รายการระหว่างเดือน</t>
  </si>
  <si>
    <t>ยอกยกไป</t>
  </si>
  <si>
    <t>เงินสด</t>
  </si>
  <si>
    <t>ลูกหนี้เงินยืมเงินงบประมาณ</t>
  </si>
  <si>
    <t>ภาษีที่ดินและสิ่งปลูกสร้าง</t>
  </si>
  <si>
    <t>ณ  วันที่  30  กันยายน  2563</t>
  </si>
  <si>
    <t>งบทดลอง (ก่อนปิดบัญชี)</t>
  </si>
  <si>
    <t>งบทดลอง (หลังปิดบัญชี)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</si>
</sst>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5.5"/>
      <name val="Angsana New"/>
      <family val="1"/>
    </font>
    <font>
      <b/>
      <sz val="15.5"/>
      <name val="Angsana New"/>
      <family val="1"/>
    </font>
    <font>
      <sz val="13.7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3" fontId="3" fillId="0" borderId="0" xfId="1" applyFont="1" applyBorder="1"/>
    <xf numFmtId="0" fontId="2" fillId="0" borderId="1" xfId="0" applyFont="1" applyBorder="1" applyAlignment="1">
      <alignment horizontal="center"/>
    </xf>
    <xf numFmtId="43" fontId="3" fillId="0" borderId="0" xfId="1" applyFont="1"/>
    <xf numFmtId="3" fontId="3" fillId="0" borderId="0" xfId="0" applyNumberFormat="1" applyFont="1"/>
    <xf numFmtId="0" fontId="4" fillId="0" borderId="3" xfId="0" applyFont="1" applyBorder="1" applyAlignment="1">
      <alignment horizontal="left" vertical="center"/>
    </xf>
    <xf numFmtId="43" fontId="4" fillId="0" borderId="8" xfId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43" fontId="4" fillId="0" borderId="3" xfId="1" applyFont="1" applyBorder="1" applyAlignment="1">
      <alignment horizontal="left"/>
    </xf>
    <xf numFmtId="43" fontId="4" fillId="0" borderId="0" xfId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43" fontId="4" fillId="0" borderId="9" xfId="1" applyFont="1" applyBorder="1"/>
    <xf numFmtId="43" fontId="4" fillId="0" borderId="0" xfId="1" applyFont="1" applyBorder="1"/>
    <xf numFmtId="0" fontId="4" fillId="0" borderId="0" xfId="0" applyFont="1"/>
    <xf numFmtId="43" fontId="4" fillId="0" borderId="0" xfId="1" applyFont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5" xfId="0" applyFont="1" applyBorder="1" applyAlignment="1">
      <alignment horizontal="center"/>
    </xf>
    <xf numFmtId="0" fontId="4" fillId="0" borderId="5" xfId="0" applyFont="1" applyBorder="1"/>
    <xf numFmtId="43" fontId="5" fillId="0" borderId="5" xfId="1" applyFont="1" applyBorder="1"/>
    <xf numFmtId="0" fontId="6" fillId="0" borderId="9" xfId="0" applyFont="1" applyBorder="1"/>
    <xf numFmtId="43" fontId="4" fillId="0" borderId="0" xfId="1" applyFont="1" applyAlignment="1">
      <alignment horizontal="left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43" fontId="4" fillId="0" borderId="10" xfId="1" applyFont="1" applyBorder="1"/>
    <xf numFmtId="43" fontId="4" fillId="0" borderId="11" xfId="1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3" fontId="4" fillId="0" borderId="12" xfId="1" applyFont="1" applyBorder="1"/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43" fontId="5" fillId="0" borderId="0" xfId="1" applyFont="1" applyBorder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pane ySplit="5" topLeftCell="A6" activePane="bottomLeft" state="frozen"/>
      <selection pane="bottomLeft" activeCell="C74" sqref="C74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8" width="13.25" style="5" customWidth="1"/>
    <col min="9" max="9" width="16" style="2" customWidth="1"/>
    <col min="10" max="10" width="17" style="4" customWidth="1"/>
    <col min="11" max="16384" width="9" style="1"/>
  </cols>
  <sheetData>
    <row r="1" spans="1:10" ht="21.95" customHeight="1" x14ac:dyDescent="0.5">
      <c r="A1" s="42" t="s">
        <v>0</v>
      </c>
      <c r="B1" s="42"/>
      <c r="C1" s="42"/>
      <c r="D1" s="42"/>
      <c r="E1" s="42"/>
      <c r="F1" s="42"/>
      <c r="G1" s="42"/>
      <c r="H1" s="42"/>
    </row>
    <row r="2" spans="1:10" ht="21.95" customHeight="1" x14ac:dyDescent="0.5">
      <c r="A2" s="42" t="s">
        <v>67</v>
      </c>
      <c r="B2" s="42"/>
      <c r="C2" s="42"/>
      <c r="D2" s="42"/>
      <c r="E2" s="42"/>
      <c r="F2" s="42"/>
      <c r="G2" s="42"/>
      <c r="H2" s="42"/>
    </row>
    <row r="3" spans="1:10" ht="21.95" customHeight="1" x14ac:dyDescent="0.5">
      <c r="A3" s="43" t="s">
        <v>66</v>
      </c>
      <c r="B3" s="43"/>
      <c r="C3" s="43"/>
      <c r="D3" s="43"/>
      <c r="E3" s="43"/>
      <c r="F3" s="43"/>
      <c r="G3" s="43"/>
      <c r="H3" s="43"/>
    </row>
    <row r="4" spans="1:10" ht="21.95" customHeight="1" x14ac:dyDescent="0.5">
      <c r="A4" s="40" t="s">
        <v>20</v>
      </c>
      <c r="B4" s="40" t="s">
        <v>1</v>
      </c>
      <c r="C4" s="41" t="s">
        <v>60</v>
      </c>
      <c r="D4" s="45"/>
      <c r="E4" s="41" t="s">
        <v>61</v>
      </c>
      <c r="F4" s="45"/>
      <c r="G4" s="41" t="s">
        <v>62</v>
      </c>
      <c r="H4" s="45"/>
    </row>
    <row r="5" spans="1:10" ht="21.95" customHeight="1" x14ac:dyDescent="0.5">
      <c r="A5" s="44"/>
      <c r="B5" s="44"/>
      <c r="C5" s="32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</row>
    <row r="6" spans="1:10" s="11" customFormat="1" ht="21.95" customHeight="1" x14ac:dyDescent="0.5">
      <c r="A6" s="6" t="s">
        <v>63</v>
      </c>
      <c r="B6" s="6">
        <v>11011000</v>
      </c>
      <c r="C6" s="7">
        <v>28655.37</v>
      </c>
      <c r="D6" s="8"/>
      <c r="E6" s="9"/>
      <c r="F6" s="9">
        <v>28655.37</v>
      </c>
      <c r="G6" s="9">
        <f>SUM(E6)</f>
        <v>0</v>
      </c>
      <c r="H6" s="8"/>
      <c r="I6" s="10"/>
      <c r="J6" s="25"/>
    </row>
    <row r="7" spans="1:10" s="16" customFormat="1" ht="21.95" customHeight="1" x14ac:dyDescent="0.5">
      <c r="A7" s="12" t="s">
        <v>21</v>
      </c>
      <c r="B7" s="13">
        <v>11021001</v>
      </c>
      <c r="C7" s="14">
        <v>15143998.68</v>
      </c>
      <c r="D7" s="14"/>
      <c r="E7" s="14">
        <v>32295.77</v>
      </c>
      <c r="F7" s="14"/>
      <c r="G7" s="14">
        <f>SUM(C7+E7)</f>
        <v>15176294.449999999</v>
      </c>
      <c r="H7" s="14"/>
      <c r="I7" s="15"/>
      <c r="J7" s="17"/>
    </row>
    <row r="8" spans="1:10" s="16" customFormat="1" ht="21.95" customHeight="1" x14ac:dyDescent="0.5">
      <c r="A8" s="12" t="s">
        <v>22</v>
      </c>
      <c r="B8" s="13">
        <v>11012001</v>
      </c>
      <c r="C8" s="14">
        <v>22024829.609999999</v>
      </c>
      <c r="D8" s="14"/>
      <c r="E8" s="14">
        <v>1966452.93</v>
      </c>
      <c r="F8" s="14">
        <v>2105857.23</v>
      </c>
      <c r="G8" s="14">
        <f>SUM(C8+E8-F8)</f>
        <v>21885425.309999999</v>
      </c>
      <c r="H8" s="14"/>
      <c r="I8" s="15"/>
      <c r="J8" s="17"/>
    </row>
    <row r="9" spans="1:10" s="16" customFormat="1" ht="21.95" customHeight="1" x14ac:dyDescent="0.5">
      <c r="A9" s="12" t="s">
        <v>23</v>
      </c>
      <c r="B9" s="13">
        <v>11012001</v>
      </c>
      <c r="C9" s="14">
        <v>527372.26</v>
      </c>
      <c r="D9" s="14"/>
      <c r="E9" s="14">
        <v>1787.74</v>
      </c>
      <c r="F9" s="14"/>
      <c r="G9" s="14">
        <f>SUM(C9+E9-F9)</f>
        <v>529160</v>
      </c>
      <c r="H9" s="14"/>
      <c r="I9" s="15"/>
      <c r="J9" s="17"/>
    </row>
    <row r="10" spans="1:10" s="16" customFormat="1" ht="21.95" customHeight="1" x14ac:dyDescent="0.5">
      <c r="A10" s="12" t="s">
        <v>24</v>
      </c>
      <c r="B10" s="13">
        <v>11012001</v>
      </c>
      <c r="C10" s="14">
        <v>657432.4</v>
      </c>
      <c r="D10" s="14"/>
      <c r="E10" s="14">
        <v>21140.43</v>
      </c>
      <c r="F10" s="14"/>
      <c r="G10" s="14">
        <f>SUM(C10+E10)</f>
        <v>678572.83000000007</v>
      </c>
      <c r="H10" s="14"/>
      <c r="I10" s="15"/>
      <c r="J10" s="17"/>
    </row>
    <row r="11" spans="1:10" s="16" customFormat="1" ht="21.95" customHeight="1" x14ac:dyDescent="0.5">
      <c r="A11" s="12" t="s">
        <v>54</v>
      </c>
      <c r="B11" s="13">
        <v>11020000</v>
      </c>
      <c r="C11" s="14"/>
      <c r="D11" s="14"/>
      <c r="E11" s="14">
        <f>827000+48582</f>
        <v>875582</v>
      </c>
      <c r="F11" s="14">
        <v>827000</v>
      </c>
      <c r="G11" s="14">
        <f>SUM(E11-F11)</f>
        <v>48582</v>
      </c>
      <c r="H11" s="14"/>
      <c r="I11" s="15"/>
      <c r="J11" s="17"/>
    </row>
    <row r="12" spans="1:10" s="16" customFormat="1" ht="21.95" customHeight="1" x14ac:dyDescent="0.5">
      <c r="A12" s="12" t="s">
        <v>64</v>
      </c>
      <c r="B12" s="13">
        <v>11041000</v>
      </c>
      <c r="C12" s="14">
        <v>113980</v>
      </c>
      <c r="D12" s="14"/>
      <c r="E12" s="14">
        <v>91698</v>
      </c>
      <c r="F12" s="14">
        <v>205678</v>
      </c>
      <c r="G12" s="14">
        <f>SUM(C12+E12-F12)</f>
        <v>0</v>
      </c>
      <c r="H12" s="14"/>
      <c r="I12" s="15"/>
      <c r="J12" s="17"/>
    </row>
    <row r="13" spans="1:10" s="16" customFormat="1" ht="21.95" customHeight="1" x14ac:dyDescent="0.5">
      <c r="A13" s="12" t="s">
        <v>51</v>
      </c>
      <c r="B13" s="13">
        <v>11043000</v>
      </c>
      <c r="C13" s="14">
        <v>308859.89</v>
      </c>
      <c r="D13" s="14"/>
      <c r="E13" s="14">
        <v>5754.13</v>
      </c>
      <c r="F13" s="14">
        <f>8611.39+400</f>
        <v>9011.39</v>
      </c>
      <c r="G13" s="14">
        <f t="shared" ref="G13:G15" si="0">SUM(C13+E13-F13)</f>
        <v>305602.63</v>
      </c>
      <c r="H13" s="14"/>
      <c r="I13" s="15"/>
      <c r="J13" s="17"/>
    </row>
    <row r="14" spans="1:10" s="16" customFormat="1" ht="21.95" customHeight="1" x14ac:dyDescent="0.5">
      <c r="A14" s="12" t="s">
        <v>52</v>
      </c>
      <c r="B14" s="13">
        <v>11044000</v>
      </c>
      <c r="C14" s="14">
        <v>105420</v>
      </c>
      <c r="D14" s="14"/>
      <c r="E14" s="14"/>
      <c r="F14" s="14">
        <v>1390</v>
      </c>
      <c r="G14" s="14">
        <f t="shared" si="0"/>
        <v>104030</v>
      </c>
      <c r="H14" s="14"/>
      <c r="I14" s="15"/>
      <c r="J14" s="17"/>
    </row>
    <row r="15" spans="1:10" s="16" customFormat="1" ht="21.95" customHeight="1" x14ac:dyDescent="0.5">
      <c r="A15" s="12" t="s">
        <v>53</v>
      </c>
      <c r="B15" s="13">
        <v>11045000</v>
      </c>
      <c r="C15" s="14">
        <v>180000</v>
      </c>
      <c r="D15" s="14"/>
      <c r="E15" s="14"/>
      <c r="F15" s="14">
        <v>20000</v>
      </c>
      <c r="G15" s="14">
        <f t="shared" si="0"/>
        <v>160000</v>
      </c>
      <c r="H15" s="14"/>
      <c r="I15" s="15"/>
      <c r="J15" s="17"/>
    </row>
    <row r="16" spans="1:10" s="16" customFormat="1" ht="21.95" customHeight="1" x14ac:dyDescent="0.5">
      <c r="A16" s="12" t="s">
        <v>26</v>
      </c>
      <c r="B16" s="13">
        <v>41100001</v>
      </c>
      <c r="C16" s="14"/>
      <c r="D16" s="14">
        <v>3678</v>
      </c>
      <c r="E16" s="14"/>
      <c r="F16" s="14"/>
      <c r="G16" s="14"/>
      <c r="H16" s="14">
        <f>SUM(D16+F16)</f>
        <v>3678</v>
      </c>
      <c r="I16" s="17"/>
      <c r="J16" s="17"/>
    </row>
    <row r="17" spans="1:10" s="16" customFormat="1" ht="21.95" customHeight="1" x14ac:dyDescent="0.5">
      <c r="A17" s="12" t="s">
        <v>27</v>
      </c>
      <c r="B17" s="13">
        <v>41100002</v>
      </c>
      <c r="C17" s="14"/>
      <c r="D17" s="14">
        <v>6575.28</v>
      </c>
      <c r="E17" s="14"/>
      <c r="F17" s="14">
        <v>6883.03</v>
      </c>
      <c r="G17" s="14"/>
      <c r="H17" s="14">
        <f t="shared" ref="H17:H24" si="1">SUM(D17+F17)</f>
        <v>13458.31</v>
      </c>
      <c r="I17" s="17"/>
      <c r="J17" s="17"/>
    </row>
    <row r="18" spans="1:10" s="16" customFormat="1" ht="21.95" customHeight="1" x14ac:dyDescent="0.5">
      <c r="A18" s="12" t="s">
        <v>28</v>
      </c>
      <c r="B18" s="13">
        <v>41100003</v>
      </c>
      <c r="C18" s="14"/>
      <c r="D18" s="14">
        <v>82859.399999999994</v>
      </c>
      <c r="E18" s="14"/>
      <c r="F18" s="14">
        <v>480</v>
      </c>
      <c r="G18" s="14"/>
      <c r="H18" s="14">
        <f t="shared" si="1"/>
        <v>83339.399999999994</v>
      </c>
      <c r="I18" s="17"/>
      <c r="J18" s="17"/>
    </row>
    <row r="19" spans="1:10" s="16" customFormat="1" ht="21.95" customHeight="1" x14ac:dyDescent="0.5">
      <c r="A19" s="12" t="s">
        <v>65</v>
      </c>
      <c r="B19" s="13">
        <v>41100008</v>
      </c>
      <c r="C19" s="14"/>
      <c r="D19" s="14">
        <v>15909.12</v>
      </c>
      <c r="E19" s="14"/>
      <c r="F19" s="14">
        <v>16056.62</v>
      </c>
      <c r="G19" s="14"/>
      <c r="H19" s="14">
        <f t="shared" si="1"/>
        <v>31965.74</v>
      </c>
      <c r="I19" s="17"/>
      <c r="J19" s="17"/>
    </row>
    <row r="20" spans="1:10" s="16" customFormat="1" ht="21.95" customHeight="1" x14ac:dyDescent="0.5">
      <c r="A20" s="12" t="s">
        <v>34</v>
      </c>
      <c r="B20" s="13">
        <v>41210005</v>
      </c>
      <c r="C20" s="14"/>
      <c r="D20" s="14">
        <v>260</v>
      </c>
      <c r="E20" s="14"/>
      <c r="F20" s="14"/>
      <c r="G20" s="14"/>
      <c r="H20" s="14">
        <f t="shared" si="1"/>
        <v>260</v>
      </c>
      <c r="I20" s="17"/>
      <c r="J20" s="17"/>
    </row>
    <row r="21" spans="1:10" s="16" customFormat="1" ht="21.95" customHeight="1" x14ac:dyDescent="0.5">
      <c r="A21" s="12" t="s">
        <v>37</v>
      </c>
      <c r="B21" s="13">
        <v>41210007</v>
      </c>
      <c r="C21" s="14"/>
      <c r="D21" s="14"/>
      <c r="E21" s="14"/>
      <c r="F21" s="14"/>
      <c r="G21" s="14"/>
      <c r="H21" s="14">
        <f t="shared" si="1"/>
        <v>0</v>
      </c>
      <c r="I21" s="17"/>
      <c r="J21" s="17"/>
    </row>
    <row r="22" spans="1:10" s="16" customFormat="1" ht="21.95" customHeight="1" x14ac:dyDescent="0.5">
      <c r="A22" s="12" t="s">
        <v>36</v>
      </c>
      <c r="B22" s="13">
        <v>41210029</v>
      </c>
      <c r="C22" s="14"/>
      <c r="D22" s="14">
        <v>940</v>
      </c>
      <c r="E22" s="14"/>
      <c r="F22" s="14">
        <v>50</v>
      </c>
      <c r="G22" s="14"/>
      <c r="H22" s="14">
        <f t="shared" si="1"/>
        <v>990</v>
      </c>
      <c r="I22" s="17"/>
      <c r="J22" s="17"/>
    </row>
    <row r="23" spans="1:10" s="16" customFormat="1" ht="21.95" customHeight="1" x14ac:dyDescent="0.5">
      <c r="A23" s="12" t="s">
        <v>38</v>
      </c>
      <c r="B23" s="13">
        <v>41210008</v>
      </c>
      <c r="C23" s="14"/>
      <c r="D23" s="14">
        <v>146300</v>
      </c>
      <c r="E23" s="14"/>
      <c r="F23" s="14">
        <v>12550</v>
      </c>
      <c r="G23" s="14"/>
      <c r="H23" s="14">
        <f t="shared" si="1"/>
        <v>158850</v>
      </c>
      <c r="I23" s="17"/>
      <c r="J23" s="17"/>
    </row>
    <row r="24" spans="1:10" s="16" customFormat="1" ht="21.95" customHeight="1" x14ac:dyDescent="0.5">
      <c r="A24" s="12" t="s">
        <v>39</v>
      </c>
      <c r="B24" s="13">
        <v>41219999</v>
      </c>
      <c r="C24" s="14"/>
      <c r="D24" s="14">
        <v>300</v>
      </c>
      <c r="E24" s="14"/>
      <c r="F24" s="14"/>
      <c r="G24" s="14"/>
      <c r="H24" s="14">
        <f t="shared" si="1"/>
        <v>300</v>
      </c>
      <c r="I24" s="17"/>
      <c r="J24" s="17"/>
    </row>
    <row r="25" spans="1:10" s="16" customFormat="1" ht="21.95" customHeight="1" x14ac:dyDescent="0.5">
      <c r="A25" s="26" t="s">
        <v>40</v>
      </c>
      <c r="B25" s="27">
        <v>41220002</v>
      </c>
      <c r="C25" s="28"/>
      <c r="D25" s="28">
        <v>2400</v>
      </c>
      <c r="E25" s="28"/>
      <c r="F25" s="28">
        <v>400</v>
      </c>
      <c r="G25" s="28"/>
      <c r="H25" s="28">
        <f t="shared" ref="H25:H34" si="2">SUM(D25+F25)</f>
        <v>2800</v>
      </c>
      <c r="I25" s="17"/>
      <c r="J25" s="17"/>
    </row>
    <row r="26" spans="1:10" s="16" customFormat="1" ht="21.95" customHeight="1" x14ac:dyDescent="0.5">
      <c r="A26" s="18" t="s">
        <v>35</v>
      </c>
      <c r="B26" s="19">
        <v>41220010</v>
      </c>
      <c r="C26" s="20"/>
      <c r="D26" s="20">
        <v>3600</v>
      </c>
      <c r="E26" s="20"/>
      <c r="F26" s="20"/>
      <c r="G26" s="20"/>
      <c r="H26" s="20">
        <f t="shared" si="2"/>
        <v>3600</v>
      </c>
      <c r="I26" s="17"/>
      <c r="J26" s="17"/>
    </row>
    <row r="27" spans="1:10" s="16" customFormat="1" ht="21.95" customHeight="1" x14ac:dyDescent="0.5">
      <c r="A27" s="30" t="s">
        <v>49</v>
      </c>
      <c r="B27" s="31">
        <v>41210004</v>
      </c>
      <c r="C27" s="29"/>
      <c r="D27" s="29">
        <v>921.5</v>
      </c>
      <c r="E27" s="29"/>
      <c r="F27" s="29">
        <v>87.3</v>
      </c>
      <c r="G27" s="29"/>
      <c r="H27" s="29">
        <f t="shared" si="2"/>
        <v>1008.8</v>
      </c>
      <c r="I27" s="17"/>
      <c r="J27" s="17"/>
    </row>
    <row r="28" spans="1:10" s="16" customFormat="1" ht="21.95" customHeight="1" x14ac:dyDescent="0.5">
      <c r="A28" s="12" t="s">
        <v>59</v>
      </c>
      <c r="B28" s="13">
        <v>41230007</v>
      </c>
      <c r="C28" s="14"/>
      <c r="D28" s="14">
        <v>401</v>
      </c>
      <c r="E28" s="14"/>
      <c r="F28" s="14">
        <v>70</v>
      </c>
      <c r="G28" s="14"/>
      <c r="H28" s="14">
        <f t="shared" si="2"/>
        <v>471</v>
      </c>
      <c r="I28" s="17"/>
      <c r="J28" s="17"/>
    </row>
    <row r="29" spans="1:10" s="16" customFormat="1" ht="21.95" customHeight="1" x14ac:dyDescent="0.5">
      <c r="A29" s="12" t="s">
        <v>41</v>
      </c>
      <c r="B29" s="13">
        <v>41239999</v>
      </c>
      <c r="C29" s="14"/>
      <c r="D29" s="14">
        <v>720</v>
      </c>
      <c r="E29" s="14"/>
      <c r="F29" s="14"/>
      <c r="G29" s="14"/>
      <c r="H29" s="14">
        <f t="shared" si="2"/>
        <v>720</v>
      </c>
      <c r="I29" s="17"/>
      <c r="J29" s="17"/>
    </row>
    <row r="30" spans="1:10" s="16" customFormat="1" ht="21.95" customHeight="1" x14ac:dyDescent="0.5">
      <c r="A30" s="12" t="s">
        <v>42</v>
      </c>
      <c r="B30" s="13">
        <v>41300003</v>
      </c>
      <c r="C30" s="14"/>
      <c r="D30" s="14">
        <v>232805.16</v>
      </c>
      <c r="E30" s="14"/>
      <c r="F30" s="14">
        <v>28144.77</v>
      </c>
      <c r="G30" s="14"/>
      <c r="H30" s="14">
        <f t="shared" si="2"/>
        <v>260949.93</v>
      </c>
      <c r="I30" s="17"/>
      <c r="J30" s="17"/>
    </row>
    <row r="31" spans="1:10" s="16" customFormat="1" ht="21.95" customHeight="1" x14ac:dyDescent="0.5">
      <c r="A31" s="12" t="s">
        <v>48</v>
      </c>
      <c r="B31" s="13">
        <v>41499999</v>
      </c>
      <c r="C31" s="14"/>
      <c r="D31" s="14">
        <v>8724</v>
      </c>
      <c r="E31" s="14"/>
      <c r="F31" s="14">
        <v>582</v>
      </c>
      <c r="G31" s="14"/>
      <c r="H31" s="14">
        <f t="shared" si="2"/>
        <v>9306</v>
      </c>
      <c r="I31" s="17"/>
      <c r="J31" s="17"/>
    </row>
    <row r="32" spans="1:10" s="16" customFormat="1" ht="21.95" customHeight="1" x14ac:dyDescent="0.5">
      <c r="A32" s="12" t="s">
        <v>57</v>
      </c>
      <c r="B32" s="13">
        <v>41500004</v>
      </c>
      <c r="C32" s="14"/>
      <c r="D32" s="14">
        <v>37000</v>
      </c>
      <c r="E32" s="14"/>
      <c r="F32" s="14"/>
      <c r="G32" s="14"/>
      <c r="H32" s="14">
        <f t="shared" si="2"/>
        <v>37000</v>
      </c>
      <c r="I32" s="17"/>
      <c r="J32" s="17"/>
    </row>
    <row r="33" spans="1:10" s="16" customFormat="1" ht="21.95" customHeight="1" x14ac:dyDescent="0.5">
      <c r="A33" s="12" t="s">
        <v>58</v>
      </c>
      <c r="B33" s="13">
        <v>41500005</v>
      </c>
      <c r="C33" s="14"/>
      <c r="D33" s="14"/>
      <c r="E33" s="14"/>
      <c r="F33" s="14"/>
      <c r="G33" s="14"/>
      <c r="H33" s="14">
        <f t="shared" si="2"/>
        <v>0</v>
      </c>
      <c r="I33" s="17"/>
      <c r="J33" s="17"/>
    </row>
    <row r="34" spans="1:10" s="16" customFormat="1" ht="21.95" customHeight="1" x14ac:dyDescent="0.5">
      <c r="A34" s="12" t="s">
        <v>43</v>
      </c>
      <c r="B34" s="13">
        <v>41599999</v>
      </c>
      <c r="C34" s="14"/>
      <c r="D34" s="14">
        <v>33767.85</v>
      </c>
      <c r="E34" s="14"/>
      <c r="F34" s="14">
        <v>7050</v>
      </c>
      <c r="G34" s="14"/>
      <c r="H34" s="14">
        <f t="shared" si="2"/>
        <v>40817.85</v>
      </c>
      <c r="I34" s="17"/>
      <c r="J34" s="17"/>
    </row>
    <row r="35" spans="1:10" s="16" customFormat="1" ht="21.95" customHeight="1" x14ac:dyDescent="0.5">
      <c r="A35" s="12" t="s">
        <v>44</v>
      </c>
      <c r="B35" s="13">
        <v>42100002</v>
      </c>
      <c r="C35" s="14"/>
      <c r="D35" s="14">
        <v>7811725.0700000003</v>
      </c>
      <c r="E35" s="14"/>
      <c r="F35" s="14">
        <v>784936.78</v>
      </c>
      <c r="G35" s="14"/>
      <c r="H35" s="14">
        <f>SUM(D35+F35)</f>
        <v>8596661.8499999996</v>
      </c>
      <c r="I35" s="17"/>
      <c r="J35" s="17"/>
    </row>
    <row r="36" spans="1:10" s="16" customFormat="1" ht="21.95" customHeight="1" x14ac:dyDescent="0.5">
      <c r="A36" s="12" t="s">
        <v>45</v>
      </c>
      <c r="B36" s="13">
        <v>42100004</v>
      </c>
      <c r="C36" s="14"/>
      <c r="D36" s="14">
        <v>2393421.7999999998</v>
      </c>
      <c r="E36" s="14"/>
      <c r="F36" s="14">
        <v>191817.15</v>
      </c>
      <c r="G36" s="14"/>
      <c r="H36" s="14">
        <f t="shared" ref="H36:H37" si="3">SUM(D36+F36)</f>
        <v>2585238.9499999997</v>
      </c>
      <c r="I36" s="17"/>
      <c r="J36" s="17"/>
    </row>
    <row r="37" spans="1:10" s="16" customFormat="1" ht="21.95" customHeight="1" x14ac:dyDescent="0.5">
      <c r="A37" s="12" t="s">
        <v>46</v>
      </c>
      <c r="B37" s="13">
        <v>42100005</v>
      </c>
      <c r="C37" s="14"/>
      <c r="D37" s="14">
        <v>67491.899999999994</v>
      </c>
      <c r="E37" s="14"/>
      <c r="F37" s="14"/>
      <c r="G37" s="14"/>
      <c r="H37" s="14">
        <f t="shared" si="3"/>
        <v>67491.899999999994</v>
      </c>
      <c r="I37" s="17"/>
      <c r="J37" s="17"/>
    </row>
    <row r="38" spans="1:10" s="16" customFormat="1" ht="21.95" customHeight="1" x14ac:dyDescent="0.5">
      <c r="A38" s="12" t="s">
        <v>29</v>
      </c>
      <c r="B38" s="13">
        <v>42100007</v>
      </c>
      <c r="C38" s="14"/>
      <c r="D38" s="14">
        <v>4614022.57</v>
      </c>
      <c r="E38" s="14"/>
      <c r="F38" s="14">
        <v>266595.43</v>
      </c>
      <c r="G38" s="14"/>
      <c r="H38" s="14">
        <f>SUM(D38+F38)</f>
        <v>4880618</v>
      </c>
      <c r="I38" s="17"/>
      <c r="J38" s="17"/>
    </row>
    <row r="39" spans="1:10" s="16" customFormat="1" ht="21.95" customHeight="1" x14ac:dyDescent="0.5">
      <c r="A39" s="12" t="s">
        <v>30</v>
      </c>
      <c r="B39" s="13">
        <v>42100012</v>
      </c>
      <c r="C39" s="14"/>
      <c r="D39" s="14">
        <v>116873.68</v>
      </c>
      <c r="E39" s="14"/>
      <c r="F39" s="14">
        <v>33603.14</v>
      </c>
      <c r="G39" s="14"/>
      <c r="H39" s="14">
        <f t="shared" ref="H39:H40" si="4">SUM(D39+F39)</f>
        <v>150476.82</v>
      </c>
      <c r="I39" s="17"/>
      <c r="J39" s="17"/>
    </row>
    <row r="40" spans="1:10" s="16" customFormat="1" ht="21.95" customHeight="1" x14ac:dyDescent="0.5">
      <c r="A40" s="12" t="s">
        <v>31</v>
      </c>
      <c r="B40" s="13">
        <v>42100013</v>
      </c>
      <c r="C40" s="14"/>
      <c r="D40" s="14">
        <v>90423.43</v>
      </c>
      <c r="E40" s="14"/>
      <c r="F40" s="14"/>
      <c r="G40" s="14"/>
      <c r="H40" s="14">
        <f t="shared" si="4"/>
        <v>90423.43</v>
      </c>
      <c r="I40" s="17"/>
      <c r="J40" s="17"/>
    </row>
    <row r="41" spans="1:10" s="16" customFormat="1" ht="21.95" customHeight="1" x14ac:dyDescent="0.5">
      <c r="A41" s="24" t="s">
        <v>47</v>
      </c>
      <c r="B41" s="13">
        <v>42100015</v>
      </c>
      <c r="C41" s="14"/>
      <c r="D41" s="14">
        <v>718004</v>
      </c>
      <c r="E41" s="14"/>
      <c r="F41" s="14">
        <v>26940</v>
      </c>
      <c r="G41" s="14"/>
      <c r="H41" s="14">
        <f>SUM(D41+F41)</f>
        <v>744944</v>
      </c>
      <c r="I41" s="17"/>
      <c r="J41" s="17"/>
    </row>
    <row r="42" spans="1:10" s="16" customFormat="1" ht="21.95" customHeight="1" x14ac:dyDescent="0.5">
      <c r="A42" s="12" t="s">
        <v>50</v>
      </c>
      <c r="B42" s="13">
        <v>42100017</v>
      </c>
      <c r="C42" s="14"/>
      <c r="D42" s="14">
        <v>510</v>
      </c>
      <c r="E42" s="14"/>
      <c r="F42" s="14"/>
      <c r="G42" s="14"/>
      <c r="H42" s="14">
        <v>510</v>
      </c>
      <c r="I42" s="17"/>
      <c r="J42" s="17"/>
    </row>
    <row r="43" spans="1:10" s="16" customFormat="1" ht="21.95" customHeight="1" x14ac:dyDescent="0.5">
      <c r="A43" s="12" t="s">
        <v>33</v>
      </c>
      <c r="B43" s="13">
        <v>42199999</v>
      </c>
      <c r="C43" s="14"/>
      <c r="D43" s="14"/>
      <c r="E43" s="14"/>
      <c r="F43" s="14"/>
      <c r="G43" s="14"/>
      <c r="H43" s="14"/>
      <c r="I43" s="17"/>
      <c r="J43" s="17"/>
    </row>
    <row r="44" spans="1:10" s="16" customFormat="1" ht="21.95" customHeight="1" x14ac:dyDescent="0.5">
      <c r="A44" s="12" t="s">
        <v>32</v>
      </c>
      <c r="B44" s="13">
        <v>42100001</v>
      </c>
      <c r="C44" s="14"/>
      <c r="D44" s="14">
        <v>422719.33</v>
      </c>
      <c r="E44" s="14"/>
      <c r="F44" s="14">
        <v>41451.22</v>
      </c>
      <c r="G44" s="14"/>
      <c r="H44" s="14">
        <f>SUM(D44+F44)</f>
        <v>464170.55000000005</v>
      </c>
      <c r="I44" s="17"/>
      <c r="J44" s="17"/>
    </row>
    <row r="45" spans="1:10" s="16" customFormat="1" ht="21.95" customHeight="1" x14ac:dyDescent="0.5">
      <c r="A45" s="12" t="s">
        <v>15</v>
      </c>
      <c r="B45" s="13">
        <v>43100000</v>
      </c>
      <c r="C45" s="14"/>
      <c r="D45" s="14">
        <v>20810854</v>
      </c>
      <c r="E45" s="14"/>
      <c r="F45" s="14">
        <f>1250200+48582</f>
        <v>1298782</v>
      </c>
      <c r="G45" s="14"/>
      <c r="H45" s="14">
        <f t="shared" ref="H45" si="5">SUM(D45+F45)</f>
        <v>22109636</v>
      </c>
      <c r="I45" s="17"/>
      <c r="J45" s="17"/>
    </row>
    <row r="46" spans="1:10" s="16" customFormat="1" ht="21.95" customHeight="1" x14ac:dyDescent="0.5">
      <c r="A46" s="12" t="s">
        <v>55</v>
      </c>
      <c r="B46" s="13">
        <v>21010000</v>
      </c>
      <c r="C46" s="14"/>
      <c r="D46" s="14">
        <v>5999.98</v>
      </c>
      <c r="E46" s="14">
        <v>5999.98</v>
      </c>
      <c r="F46" s="14">
        <v>2247418.8799999999</v>
      </c>
      <c r="G46" s="14"/>
      <c r="H46" s="14">
        <f>SUM(D46-E46+F46)</f>
        <v>2247418.8799999999</v>
      </c>
      <c r="I46" s="17"/>
      <c r="J46" s="17"/>
    </row>
    <row r="47" spans="1:10" s="16" customFormat="1" ht="21.95" customHeight="1" x14ac:dyDescent="0.5">
      <c r="A47" s="12" t="s">
        <v>56</v>
      </c>
      <c r="B47" s="13">
        <v>21040000</v>
      </c>
      <c r="C47" s="14"/>
      <c r="D47" s="14">
        <v>1158094.99</v>
      </c>
      <c r="E47" s="14">
        <v>40869.78</v>
      </c>
      <c r="F47" s="14">
        <v>86290.29</v>
      </c>
      <c r="G47" s="14"/>
      <c r="H47" s="14">
        <f>SUM(D47-E47+F47)</f>
        <v>1203515.5</v>
      </c>
      <c r="I47" s="17"/>
      <c r="J47" s="17"/>
    </row>
    <row r="48" spans="1:10" s="16" customFormat="1" ht="21.95" customHeight="1" x14ac:dyDescent="0.5">
      <c r="A48" s="26" t="s">
        <v>18</v>
      </c>
      <c r="B48" s="27">
        <v>31000000</v>
      </c>
      <c r="C48" s="28"/>
      <c r="D48" s="28">
        <v>11838555.130000001</v>
      </c>
      <c r="E48" s="28"/>
      <c r="F48" s="28">
        <v>5999.98</v>
      </c>
      <c r="G48" s="28"/>
      <c r="H48" s="28">
        <f>SUM(D48-E48+F48)</f>
        <v>11844555.110000001</v>
      </c>
      <c r="I48" s="17"/>
      <c r="J48" s="17"/>
    </row>
    <row r="49" spans="1:10" s="16" customFormat="1" ht="21.95" customHeight="1" x14ac:dyDescent="0.5">
      <c r="A49" s="18" t="s">
        <v>19</v>
      </c>
      <c r="B49" s="19">
        <v>32000000</v>
      </c>
      <c r="C49" s="20"/>
      <c r="D49" s="20">
        <v>17519354.460000001</v>
      </c>
      <c r="E49" s="20"/>
      <c r="F49" s="20"/>
      <c r="G49" s="20"/>
      <c r="H49" s="20">
        <v>17519354.460000001</v>
      </c>
      <c r="I49" s="17"/>
      <c r="J49" s="17"/>
    </row>
    <row r="50" spans="1:10" s="16" customFormat="1" ht="21.95" customHeight="1" x14ac:dyDescent="0.5">
      <c r="A50" s="30" t="s">
        <v>4</v>
      </c>
      <c r="B50" s="31">
        <v>51000000</v>
      </c>
      <c r="C50" s="29">
        <v>9675806</v>
      </c>
      <c r="D50" s="29"/>
      <c r="E50" s="29">
        <f>685400+141600+29505</f>
        <v>856505</v>
      </c>
      <c r="F50" s="29"/>
      <c r="G50" s="29">
        <f>SUM(C50+E50)</f>
        <v>10532311</v>
      </c>
      <c r="H50" s="29"/>
      <c r="I50" s="17"/>
      <c r="J50" s="17"/>
    </row>
    <row r="51" spans="1:10" s="16" customFormat="1" ht="21.95" customHeight="1" x14ac:dyDescent="0.5">
      <c r="A51" s="12" t="s">
        <v>5</v>
      </c>
      <c r="B51" s="13">
        <v>52100000</v>
      </c>
      <c r="C51" s="14">
        <v>1644060</v>
      </c>
      <c r="D51" s="14"/>
      <c r="E51" s="14">
        <v>149460</v>
      </c>
      <c r="F51" s="14"/>
      <c r="G51" s="14">
        <f t="shared" ref="G51:G55" si="6">SUM(C51+E51)</f>
        <v>1793520</v>
      </c>
      <c r="H51" s="14"/>
      <c r="I51" s="17"/>
      <c r="J51" s="17"/>
    </row>
    <row r="52" spans="1:10" s="16" customFormat="1" ht="21.95" customHeight="1" x14ac:dyDescent="0.5">
      <c r="A52" s="12" t="s">
        <v>6</v>
      </c>
      <c r="B52" s="13">
        <v>52200000</v>
      </c>
      <c r="C52" s="14">
        <v>5287696.45</v>
      </c>
      <c r="D52" s="14"/>
      <c r="E52" s="14">
        <v>470285</v>
      </c>
      <c r="F52" s="14"/>
      <c r="G52" s="14">
        <f t="shared" si="6"/>
        <v>5757981.4500000002</v>
      </c>
      <c r="H52" s="14"/>
      <c r="I52" s="17"/>
      <c r="J52" s="17"/>
    </row>
    <row r="53" spans="1:10" s="16" customFormat="1" ht="21.95" customHeight="1" x14ac:dyDescent="0.5">
      <c r="A53" s="12" t="s">
        <v>7</v>
      </c>
      <c r="B53" s="13">
        <v>52200000</v>
      </c>
      <c r="C53" s="14">
        <v>500960</v>
      </c>
      <c r="D53" s="14"/>
      <c r="E53" s="14">
        <v>45940</v>
      </c>
      <c r="F53" s="14"/>
      <c r="G53" s="14">
        <f t="shared" si="6"/>
        <v>546900</v>
      </c>
      <c r="H53" s="14"/>
      <c r="I53" s="17"/>
      <c r="J53" s="17"/>
    </row>
    <row r="54" spans="1:10" s="16" customFormat="1" ht="21.95" customHeight="1" x14ac:dyDescent="0.5">
      <c r="A54" s="12" t="s">
        <v>25</v>
      </c>
      <c r="B54" s="13">
        <v>52200000</v>
      </c>
      <c r="C54" s="14">
        <v>3630511.13</v>
      </c>
      <c r="D54" s="14"/>
      <c r="E54" s="14">
        <v>341565</v>
      </c>
      <c r="F54" s="14"/>
      <c r="G54" s="14">
        <f t="shared" si="6"/>
        <v>3972076.13</v>
      </c>
      <c r="H54" s="14"/>
      <c r="I54" s="17"/>
      <c r="J54" s="17"/>
    </row>
    <row r="55" spans="1:10" s="16" customFormat="1" ht="21.95" customHeight="1" x14ac:dyDescent="0.5">
      <c r="A55" s="12" t="s">
        <v>8</v>
      </c>
      <c r="B55" s="13">
        <v>53100000</v>
      </c>
      <c r="C55" s="14">
        <v>414240</v>
      </c>
      <c r="D55" s="14"/>
      <c r="E55" s="14">
        <v>28700</v>
      </c>
      <c r="F55" s="14"/>
      <c r="G55" s="14">
        <f t="shared" si="6"/>
        <v>442940</v>
      </c>
      <c r="H55" s="14"/>
      <c r="I55" s="17"/>
      <c r="J55" s="17"/>
    </row>
    <row r="56" spans="1:10" s="16" customFormat="1" ht="21.95" customHeight="1" x14ac:dyDescent="0.5">
      <c r="A56" s="12" t="s">
        <v>9</v>
      </c>
      <c r="B56" s="13">
        <v>53200000</v>
      </c>
      <c r="C56" s="14">
        <v>3165646.63</v>
      </c>
      <c r="D56" s="14"/>
      <c r="E56" s="14">
        <f>436946.2+35400</f>
        <v>472346.2</v>
      </c>
      <c r="F56" s="14">
        <v>17480</v>
      </c>
      <c r="G56" s="14">
        <f>SUM(C56+E56-F56)</f>
        <v>3620512.83</v>
      </c>
      <c r="H56" s="14"/>
      <c r="I56" s="17"/>
      <c r="J56" s="17"/>
    </row>
    <row r="57" spans="1:10" s="16" customFormat="1" ht="21.95" customHeight="1" x14ac:dyDescent="0.5">
      <c r="A57" s="12" t="s">
        <v>10</v>
      </c>
      <c r="B57" s="13">
        <v>53300000</v>
      </c>
      <c r="C57" s="14">
        <v>1553613.36</v>
      </c>
      <c r="D57" s="14"/>
      <c r="E57" s="14">
        <f>170178+715518.88</f>
        <v>885696.88</v>
      </c>
      <c r="F57" s="14"/>
      <c r="G57" s="14">
        <f t="shared" ref="G57:G60" si="7">SUM(C57+E57-F57)</f>
        <v>2439310.2400000002</v>
      </c>
      <c r="H57" s="14"/>
      <c r="I57" s="17"/>
      <c r="J57" s="17"/>
    </row>
    <row r="58" spans="1:10" s="16" customFormat="1" ht="21.95" customHeight="1" x14ac:dyDescent="0.5">
      <c r="A58" s="12" t="s">
        <v>11</v>
      </c>
      <c r="B58" s="13">
        <v>53400000</v>
      </c>
      <c r="C58" s="14">
        <v>417529.87</v>
      </c>
      <c r="D58" s="14"/>
      <c r="E58" s="14">
        <f>62681.74</f>
        <v>62681.74</v>
      </c>
      <c r="F58" s="14"/>
      <c r="G58" s="14">
        <f t="shared" si="7"/>
        <v>480211.61</v>
      </c>
      <c r="H58" s="14"/>
      <c r="I58" s="17"/>
      <c r="J58" s="17"/>
    </row>
    <row r="59" spans="1:10" s="16" customFormat="1" ht="21.95" customHeight="1" x14ac:dyDescent="0.5">
      <c r="A59" s="12" t="s">
        <v>12</v>
      </c>
      <c r="B59" s="13">
        <v>54100000</v>
      </c>
      <c r="C59" s="14">
        <v>249200</v>
      </c>
      <c r="D59" s="14"/>
      <c r="E59" s="14">
        <v>56000</v>
      </c>
      <c r="F59" s="14"/>
      <c r="G59" s="14">
        <f t="shared" si="7"/>
        <v>305200</v>
      </c>
      <c r="H59" s="14"/>
      <c r="I59" s="17"/>
      <c r="J59" s="17"/>
    </row>
    <row r="60" spans="1:10" s="16" customFormat="1" ht="21.95" customHeight="1" x14ac:dyDescent="0.5">
      <c r="A60" s="12" t="s">
        <v>13</v>
      </c>
      <c r="B60" s="13">
        <v>54200000</v>
      </c>
      <c r="C60" s="14">
        <v>1481000</v>
      </c>
      <c r="D60" s="14"/>
      <c r="E60" s="14">
        <v>1496500</v>
      </c>
      <c r="F60" s="14"/>
      <c r="G60" s="14">
        <f t="shared" si="7"/>
        <v>2977500</v>
      </c>
      <c r="H60" s="14"/>
      <c r="I60" s="17"/>
      <c r="J60" s="17"/>
    </row>
    <row r="61" spans="1:10" s="16" customFormat="1" ht="21.95" customHeight="1" x14ac:dyDescent="0.5">
      <c r="A61" s="12" t="s">
        <v>17</v>
      </c>
      <c r="B61" s="13">
        <v>55000000</v>
      </c>
      <c r="C61" s="14"/>
      <c r="D61" s="14"/>
      <c r="E61" s="14"/>
      <c r="F61" s="14"/>
      <c r="G61" s="14"/>
      <c r="H61" s="14"/>
      <c r="I61" s="17"/>
      <c r="J61" s="17"/>
    </row>
    <row r="62" spans="1:10" s="16" customFormat="1" ht="21.95" customHeight="1" x14ac:dyDescent="0.5">
      <c r="A62" s="18" t="s">
        <v>14</v>
      </c>
      <c r="B62" s="19">
        <v>56000000</v>
      </c>
      <c r="C62" s="20">
        <v>1034400</v>
      </c>
      <c r="D62" s="20"/>
      <c r="E62" s="20">
        <v>364000</v>
      </c>
      <c r="F62" s="20"/>
      <c r="G62" s="20">
        <f>SUM(C62+E62-F62)</f>
        <v>1398400</v>
      </c>
      <c r="H62" s="20"/>
      <c r="I62" s="17"/>
      <c r="J62" s="17"/>
    </row>
    <row r="63" spans="1:10" s="16" customFormat="1" ht="21.95" customHeight="1" thickBot="1" x14ac:dyDescent="0.55000000000000004">
      <c r="A63" s="21" t="s">
        <v>16</v>
      </c>
      <c r="B63" s="22"/>
      <c r="C63" s="23">
        <f t="shared" ref="C63:H63" si="8">SUM(C6:C62)</f>
        <v>68145211.650000006</v>
      </c>
      <c r="D63" s="23">
        <f t="shared" si="8"/>
        <v>68145211.650000006</v>
      </c>
      <c r="E63" s="23">
        <f t="shared" si="8"/>
        <v>8271260.5800000001</v>
      </c>
      <c r="F63" s="23">
        <f t="shared" si="8"/>
        <v>8271260.5800000001</v>
      </c>
      <c r="G63" s="23">
        <f t="shared" si="8"/>
        <v>73154530.480000004</v>
      </c>
      <c r="H63" s="23">
        <f t="shared" si="8"/>
        <v>73154530.480000004</v>
      </c>
      <c r="I63" s="17"/>
      <c r="J63" s="17"/>
    </row>
    <row r="64" spans="1:10" ht="21.95" customHeight="1" thickTop="1" x14ac:dyDescent="0.5">
      <c r="A64" s="46"/>
      <c r="B64" s="46"/>
      <c r="C64" s="46"/>
      <c r="D64" s="46"/>
      <c r="E64" s="1"/>
      <c r="F64" s="1"/>
      <c r="G64" s="1"/>
      <c r="H64" s="1"/>
      <c r="I64" s="4"/>
    </row>
    <row r="65" spans="1:9" ht="21.95" customHeight="1" x14ac:dyDescent="0.5">
      <c r="A65" s="46"/>
      <c r="B65" s="46"/>
      <c r="C65" s="46"/>
      <c r="D65" s="46"/>
      <c r="E65" s="1"/>
      <c r="F65" s="1"/>
      <c r="G65" s="1"/>
      <c r="H65" s="1"/>
      <c r="I65" s="4"/>
    </row>
    <row r="67" spans="1:9" ht="21.95" customHeight="1" x14ac:dyDescent="0.5">
      <c r="A67" s="46"/>
      <c r="B67" s="46"/>
      <c r="C67" s="46"/>
      <c r="D67" s="46"/>
      <c r="E67" s="1"/>
      <c r="F67" s="1"/>
      <c r="G67" s="1"/>
      <c r="H67" s="1"/>
      <c r="I67" s="4"/>
    </row>
    <row r="68" spans="1:9" ht="21.95" customHeight="1" x14ac:dyDescent="0.5">
      <c r="A68" s="46"/>
      <c r="B68" s="46"/>
      <c r="C68" s="46"/>
      <c r="D68" s="46"/>
      <c r="E68" s="1"/>
      <c r="F68" s="1"/>
      <c r="G68" s="1"/>
      <c r="H68" s="1"/>
      <c r="I68" s="4"/>
    </row>
    <row r="69" spans="1:9" ht="21.95" customHeight="1" x14ac:dyDescent="0.5">
      <c r="A69" s="46"/>
      <c r="B69" s="46"/>
      <c r="C69" s="46"/>
      <c r="D69" s="46"/>
      <c r="E69" s="1"/>
      <c r="F69" s="1"/>
      <c r="G69" s="1"/>
      <c r="H69" s="1"/>
      <c r="I69" s="4"/>
    </row>
  </sheetData>
  <mergeCells count="13">
    <mergeCell ref="A69:D69"/>
    <mergeCell ref="A64:D64"/>
    <mergeCell ref="A65:D65"/>
    <mergeCell ref="A67:D67"/>
    <mergeCell ref="A68:D68"/>
    <mergeCell ref="A1:H1"/>
    <mergeCell ref="A2:H2"/>
    <mergeCell ref="A3:H3"/>
    <mergeCell ref="A4:A5"/>
    <mergeCell ref="B4:B5"/>
    <mergeCell ref="C4:D4"/>
    <mergeCell ref="E4:F4"/>
    <mergeCell ref="G4:H4"/>
  </mergeCells>
  <pageMargins left="0.47244094488188981" right="0" top="0.11811023622047245" bottom="7.874015748031496E-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workbookViewId="0">
      <pane ySplit="5" topLeftCell="A63" activePane="bottomLeft" state="frozen"/>
      <selection pane="bottomLeft" activeCell="C73" sqref="C73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8" width="13.25" style="5" customWidth="1"/>
    <col min="9" max="9" width="16" style="2" customWidth="1"/>
    <col min="10" max="10" width="17" style="4" customWidth="1"/>
    <col min="11" max="16384" width="9" style="1"/>
  </cols>
  <sheetData>
    <row r="1" spans="1:10" ht="21.95" customHeight="1" x14ac:dyDescent="0.5">
      <c r="A1" s="42" t="s">
        <v>0</v>
      </c>
      <c r="B1" s="42"/>
      <c r="C1" s="42"/>
      <c r="D1" s="42"/>
      <c r="E1" s="42"/>
      <c r="F1" s="42"/>
      <c r="G1" s="42"/>
      <c r="H1" s="42"/>
    </row>
    <row r="2" spans="1:10" ht="21.95" customHeight="1" x14ac:dyDescent="0.5">
      <c r="A2" s="42" t="s">
        <v>68</v>
      </c>
      <c r="B2" s="42"/>
      <c r="C2" s="42"/>
      <c r="D2" s="42"/>
      <c r="E2" s="42"/>
      <c r="F2" s="42"/>
      <c r="G2" s="42"/>
      <c r="H2" s="42"/>
    </row>
    <row r="3" spans="1:10" ht="21.95" customHeight="1" x14ac:dyDescent="0.5">
      <c r="A3" s="43" t="s">
        <v>66</v>
      </c>
      <c r="B3" s="43"/>
      <c r="C3" s="43"/>
      <c r="D3" s="43"/>
      <c r="E3" s="43"/>
      <c r="F3" s="43"/>
      <c r="G3" s="43"/>
      <c r="H3" s="43"/>
    </row>
    <row r="4" spans="1:10" ht="21.95" customHeight="1" x14ac:dyDescent="0.5">
      <c r="A4" s="40" t="s">
        <v>20</v>
      </c>
      <c r="B4" s="40" t="s">
        <v>1</v>
      </c>
      <c r="C4" s="41" t="s">
        <v>60</v>
      </c>
      <c r="D4" s="45"/>
      <c r="E4" s="41" t="s">
        <v>61</v>
      </c>
      <c r="F4" s="45"/>
      <c r="G4" s="41" t="s">
        <v>62</v>
      </c>
      <c r="H4" s="45"/>
    </row>
    <row r="5" spans="1:10" ht="21.95" customHeight="1" x14ac:dyDescent="0.5">
      <c r="A5" s="44"/>
      <c r="B5" s="44"/>
      <c r="C5" s="3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</row>
    <row r="6" spans="1:10" s="11" customFormat="1" ht="21.95" customHeight="1" x14ac:dyDescent="0.5">
      <c r="A6" s="6" t="s">
        <v>63</v>
      </c>
      <c r="B6" s="6">
        <v>11011000</v>
      </c>
      <c r="C6" s="7">
        <v>28655.37</v>
      </c>
      <c r="D6" s="8"/>
      <c r="E6" s="9"/>
      <c r="F6" s="9">
        <v>28655.37</v>
      </c>
      <c r="G6" s="9">
        <f>SUM(E6)</f>
        <v>0</v>
      </c>
      <c r="H6" s="8"/>
      <c r="I6" s="10"/>
      <c r="J6" s="25"/>
    </row>
    <row r="7" spans="1:10" s="16" customFormat="1" ht="21.95" customHeight="1" x14ac:dyDescent="0.5">
      <c r="A7" s="12" t="s">
        <v>21</v>
      </c>
      <c r="B7" s="13">
        <v>11021001</v>
      </c>
      <c r="C7" s="14">
        <v>15143998.68</v>
      </c>
      <c r="D7" s="14"/>
      <c r="E7" s="14">
        <v>32295.77</v>
      </c>
      <c r="F7" s="14"/>
      <c r="G7" s="14">
        <f>SUM(C7+E7)</f>
        <v>15176294.449999999</v>
      </c>
      <c r="H7" s="14"/>
      <c r="I7" s="15"/>
      <c r="J7" s="17"/>
    </row>
    <row r="8" spans="1:10" s="16" customFormat="1" ht="21.95" customHeight="1" x14ac:dyDescent="0.5">
      <c r="A8" s="12" t="s">
        <v>22</v>
      </c>
      <c r="B8" s="13">
        <v>11012001</v>
      </c>
      <c r="C8" s="14">
        <v>22024829.609999999</v>
      </c>
      <c r="D8" s="14"/>
      <c r="E8" s="14">
        <v>1966452.93</v>
      </c>
      <c r="F8" s="14">
        <v>2105857.23</v>
      </c>
      <c r="G8" s="14">
        <f>SUM(C8+E8-F8)</f>
        <v>21885425.309999999</v>
      </c>
      <c r="H8" s="14"/>
      <c r="I8" s="15"/>
      <c r="J8" s="17"/>
    </row>
    <row r="9" spans="1:10" s="16" customFormat="1" ht="21.95" customHeight="1" x14ac:dyDescent="0.5">
      <c r="A9" s="12" t="s">
        <v>23</v>
      </c>
      <c r="B9" s="13">
        <v>11012001</v>
      </c>
      <c r="C9" s="14">
        <v>527372.26</v>
      </c>
      <c r="D9" s="14"/>
      <c r="E9" s="14">
        <v>1787.74</v>
      </c>
      <c r="F9" s="14"/>
      <c r="G9" s="14">
        <f>SUM(C9+E9-F9)</f>
        <v>529160</v>
      </c>
      <c r="H9" s="14"/>
      <c r="I9" s="15"/>
      <c r="J9" s="17"/>
    </row>
    <row r="10" spans="1:10" s="16" customFormat="1" ht="21.95" customHeight="1" x14ac:dyDescent="0.5">
      <c r="A10" s="12" t="s">
        <v>24</v>
      </c>
      <c r="B10" s="13">
        <v>11012001</v>
      </c>
      <c r="C10" s="14">
        <v>657432.4</v>
      </c>
      <c r="D10" s="14"/>
      <c r="E10" s="14">
        <v>21140.43</v>
      </c>
      <c r="F10" s="14"/>
      <c r="G10" s="14">
        <f>SUM(C10+E10)</f>
        <v>678572.83000000007</v>
      </c>
      <c r="H10" s="14"/>
      <c r="I10" s="15"/>
      <c r="J10" s="17"/>
    </row>
    <row r="11" spans="1:10" s="16" customFormat="1" ht="21.95" customHeight="1" x14ac:dyDescent="0.5">
      <c r="A11" s="12" t="s">
        <v>54</v>
      </c>
      <c r="B11" s="13">
        <v>11020000</v>
      </c>
      <c r="C11" s="14"/>
      <c r="D11" s="14"/>
      <c r="E11" s="14">
        <f>827000+48582</f>
        <v>875582</v>
      </c>
      <c r="F11" s="14">
        <v>827000</v>
      </c>
      <c r="G11" s="14">
        <f>SUM(E11-F11)</f>
        <v>48582</v>
      </c>
      <c r="H11" s="14"/>
      <c r="I11" s="15"/>
      <c r="J11" s="17"/>
    </row>
    <row r="12" spans="1:10" s="16" customFormat="1" ht="21.95" customHeight="1" x14ac:dyDescent="0.5">
      <c r="A12" s="12" t="s">
        <v>64</v>
      </c>
      <c r="B12" s="13">
        <v>11041000</v>
      </c>
      <c r="C12" s="14">
        <v>113980</v>
      </c>
      <c r="D12" s="14"/>
      <c r="E12" s="14">
        <v>91698</v>
      </c>
      <c r="F12" s="14">
        <v>205678</v>
      </c>
      <c r="G12" s="14">
        <f>SUM(C12+E12-F12)</f>
        <v>0</v>
      </c>
      <c r="H12" s="14"/>
      <c r="I12" s="15"/>
      <c r="J12" s="17"/>
    </row>
    <row r="13" spans="1:10" s="16" customFormat="1" ht="21.95" customHeight="1" x14ac:dyDescent="0.5">
      <c r="A13" s="12" t="s">
        <v>51</v>
      </c>
      <c r="B13" s="13">
        <v>11043000</v>
      </c>
      <c r="C13" s="14">
        <v>308859.89</v>
      </c>
      <c r="D13" s="14"/>
      <c r="E13" s="14">
        <v>5754.13</v>
      </c>
      <c r="F13" s="14">
        <f>8611.39+400</f>
        <v>9011.39</v>
      </c>
      <c r="G13" s="14">
        <f t="shared" ref="G13:G15" si="0">SUM(C13+E13-F13)</f>
        <v>305602.63</v>
      </c>
      <c r="H13" s="14"/>
      <c r="I13" s="15"/>
      <c r="J13" s="17"/>
    </row>
    <row r="14" spans="1:10" s="16" customFormat="1" ht="21.95" customHeight="1" x14ac:dyDescent="0.5">
      <c r="A14" s="12" t="s">
        <v>52</v>
      </c>
      <c r="B14" s="13">
        <v>11044000</v>
      </c>
      <c r="C14" s="14">
        <v>105420</v>
      </c>
      <c r="D14" s="14"/>
      <c r="E14" s="14"/>
      <c r="F14" s="14">
        <v>1390</v>
      </c>
      <c r="G14" s="14">
        <f t="shared" si="0"/>
        <v>104030</v>
      </c>
      <c r="H14" s="14"/>
      <c r="I14" s="15"/>
      <c r="J14" s="17"/>
    </row>
    <row r="15" spans="1:10" s="16" customFormat="1" ht="21.95" customHeight="1" x14ac:dyDescent="0.5">
      <c r="A15" s="12" t="s">
        <v>53</v>
      </c>
      <c r="B15" s="13">
        <v>11045000</v>
      </c>
      <c r="C15" s="14">
        <v>180000</v>
      </c>
      <c r="D15" s="14"/>
      <c r="E15" s="14"/>
      <c r="F15" s="14">
        <v>20000</v>
      </c>
      <c r="G15" s="14">
        <f t="shared" si="0"/>
        <v>160000</v>
      </c>
      <c r="H15" s="14"/>
      <c r="I15" s="15"/>
      <c r="J15" s="17"/>
    </row>
    <row r="16" spans="1:10" s="16" customFormat="1" ht="21.95" customHeight="1" x14ac:dyDescent="0.5">
      <c r="A16" s="12" t="s">
        <v>26</v>
      </c>
      <c r="B16" s="13">
        <v>41100001</v>
      </c>
      <c r="C16" s="14"/>
      <c r="D16" s="14">
        <v>3678</v>
      </c>
      <c r="E16" s="14">
        <v>3678</v>
      </c>
      <c r="F16" s="14"/>
      <c r="G16" s="14"/>
      <c r="H16" s="14"/>
      <c r="I16" s="17"/>
      <c r="J16" s="17"/>
    </row>
    <row r="17" spans="1:10" s="16" customFormat="1" ht="21.95" customHeight="1" x14ac:dyDescent="0.5">
      <c r="A17" s="12" t="s">
        <v>27</v>
      </c>
      <c r="B17" s="13">
        <v>41100002</v>
      </c>
      <c r="C17" s="14"/>
      <c r="D17" s="14">
        <v>6575.28</v>
      </c>
      <c r="E17" s="14">
        <v>13458.31</v>
      </c>
      <c r="F17" s="14">
        <v>6883.03</v>
      </c>
      <c r="G17" s="14"/>
      <c r="H17" s="14"/>
      <c r="I17" s="17"/>
      <c r="J17" s="17"/>
    </row>
    <row r="18" spans="1:10" s="16" customFormat="1" ht="21.95" customHeight="1" x14ac:dyDescent="0.5">
      <c r="A18" s="12" t="s">
        <v>28</v>
      </c>
      <c r="B18" s="13">
        <v>41100003</v>
      </c>
      <c r="C18" s="14"/>
      <c r="D18" s="14">
        <v>82859.399999999994</v>
      </c>
      <c r="E18" s="14">
        <v>83339.399999999994</v>
      </c>
      <c r="F18" s="14">
        <v>480</v>
      </c>
      <c r="G18" s="14"/>
      <c r="H18" s="14"/>
      <c r="I18" s="17"/>
      <c r="J18" s="17"/>
    </row>
    <row r="19" spans="1:10" s="16" customFormat="1" ht="21.95" customHeight="1" x14ac:dyDescent="0.5">
      <c r="A19" s="12" t="s">
        <v>65</v>
      </c>
      <c r="B19" s="13">
        <v>41100008</v>
      </c>
      <c r="C19" s="14"/>
      <c r="D19" s="14">
        <v>15909.12</v>
      </c>
      <c r="E19" s="14">
        <v>31965.74</v>
      </c>
      <c r="F19" s="14">
        <v>16056.62</v>
      </c>
      <c r="G19" s="14"/>
      <c r="H19" s="14"/>
      <c r="I19" s="17"/>
      <c r="J19" s="17"/>
    </row>
    <row r="20" spans="1:10" s="16" customFormat="1" ht="21.95" customHeight="1" x14ac:dyDescent="0.5">
      <c r="A20" s="12" t="s">
        <v>34</v>
      </c>
      <c r="B20" s="13">
        <v>41210005</v>
      </c>
      <c r="C20" s="14"/>
      <c r="D20" s="14">
        <v>260</v>
      </c>
      <c r="E20" s="14">
        <v>260</v>
      </c>
      <c r="F20" s="14"/>
      <c r="G20" s="14"/>
      <c r="H20" s="14"/>
      <c r="I20" s="17"/>
      <c r="J20" s="17"/>
    </row>
    <row r="21" spans="1:10" s="16" customFormat="1" ht="21.95" customHeight="1" x14ac:dyDescent="0.5">
      <c r="A21" s="12" t="s">
        <v>36</v>
      </c>
      <c r="B21" s="13">
        <v>41210029</v>
      </c>
      <c r="C21" s="14"/>
      <c r="D21" s="14">
        <v>940</v>
      </c>
      <c r="E21" s="14">
        <v>990</v>
      </c>
      <c r="F21" s="14">
        <v>50</v>
      </c>
      <c r="G21" s="14"/>
      <c r="H21" s="14"/>
      <c r="I21" s="17"/>
      <c r="J21" s="17"/>
    </row>
    <row r="22" spans="1:10" s="16" customFormat="1" ht="21.95" customHeight="1" x14ac:dyDescent="0.5">
      <c r="A22" s="12" t="s">
        <v>38</v>
      </c>
      <c r="B22" s="13">
        <v>41210008</v>
      </c>
      <c r="C22" s="14"/>
      <c r="D22" s="14">
        <v>146300</v>
      </c>
      <c r="E22" s="14">
        <v>158850</v>
      </c>
      <c r="F22" s="14">
        <v>12550</v>
      </c>
      <c r="G22" s="14"/>
      <c r="H22" s="14"/>
      <c r="I22" s="17"/>
      <c r="J22" s="17"/>
    </row>
    <row r="23" spans="1:10" s="16" customFormat="1" ht="21.95" customHeight="1" x14ac:dyDescent="0.5">
      <c r="A23" s="12" t="s">
        <v>39</v>
      </c>
      <c r="B23" s="13">
        <v>41219999</v>
      </c>
      <c r="C23" s="14"/>
      <c r="D23" s="14">
        <v>300</v>
      </c>
      <c r="E23" s="14">
        <v>300</v>
      </c>
      <c r="F23" s="14"/>
      <c r="G23" s="14"/>
      <c r="H23" s="14"/>
      <c r="I23" s="17"/>
      <c r="J23" s="17"/>
    </row>
    <row r="24" spans="1:10" s="16" customFormat="1" ht="21.95" customHeight="1" x14ac:dyDescent="0.5">
      <c r="A24" s="12" t="s">
        <v>40</v>
      </c>
      <c r="B24" s="13">
        <v>41220002</v>
      </c>
      <c r="C24" s="14"/>
      <c r="D24" s="14">
        <v>2400</v>
      </c>
      <c r="E24" s="14">
        <v>2800</v>
      </c>
      <c r="F24" s="14">
        <v>400</v>
      </c>
      <c r="G24" s="14"/>
      <c r="H24" s="14"/>
      <c r="I24" s="17"/>
      <c r="J24" s="17"/>
    </row>
    <row r="25" spans="1:10" s="16" customFormat="1" ht="21.95" customHeight="1" x14ac:dyDescent="0.5">
      <c r="A25" s="26" t="s">
        <v>35</v>
      </c>
      <c r="B25" s="27">
        <v>41220010</v>
      </c>
      <c r="C25" s="28"/>
      <c r="D25" s="28">
        <v>3600</v>
      </c>
      <c r="E25" s="28">
        <v>3600</v>
      </c>
      <c r="F25" s="28"/>
      <c r="G25" s="28"/>
      <c r="H25" s="28"/>
      <c r="I25" s="17"/>
      <c r="J25" s="17"/>
    </row>
    <row r="26" spans="1:10" s="16" customFormat="1" ht="21.95" customHeight="1" x14ac:dyDescent="0.5">
      <c r="A26" s="18" t="s">
        <v>49</v>
      </c>
      <c r="B26" s="19">
        <v>41210004</v>
      </c>
      <c r="C26" s="20"/>
      <c r="D26" s="20">
        <v>921.5</v>
      </c>
      <c r="E26" s="20">
        <v>1008.8</v>
      </c>
      <c r="F26" s="20">
        <v>87.3</v>
      </c>
      <c r="G26" s="20"/>
      <c r="H26" s="34"/>
      <c r="I26" s="17"/>
      <c r="J26" s="17"/>
    </row>
    <row r="27" spans="1:10" s="16" customFormat="1" ht="21.95" customHeight="1" x14ac:dyDescent="0.5">
      <c r="A27" s="12" t="s">
        <v>59</v>
      </c>
      <c r="B27" s="13">
        <v>41230007</v>
      </c>
      <c r="C27" s="14"/>
      <c r="D27" s="14">
        <v>401</v>
      </c>
      <c r="E27" s="14">
        <v>471</v>
      </c>
      <c r="F27" s="14">
        <v>70</v>
      </c>
      <c r="G27" s="14"/>
      <c r="H27" s="14"/>
      <c r="I27" s="17"/>
      <c r="J27" s="17"/>
    </row>
    <row r="28" spans="1:10" s="16" customFormat="1" ht="21.95" customHeight="1" x14ac:dyDescent="0.5">
      <c r="A28" s="12" t="s">
        <v>41</v>
      </c>
      <c r="B28" s="13">
        <v>41239999</v>
      </c>
      <c r="C28" s="14"/>
      <c r="D28" s="14">
        <v>720</v>
      </c>
      <c r="E28" s="14">
        <v>720</v>
      </c>
      <c r="F28" s="14"/>
      <c r="G28" s="14"/>
      <c r="H28" s="14"/>
      <c r="I28" s="17"/>
      <c r="J28" s="17"/>
    </row>
    <row r="29" spans="1:10" s="16" customFormat="1" ht="21.95" customHeight="1" x14ac:dyDescent="0.5">
      <c r="A29" s="12" t="s">
        <v>42</v>
      </c>
      <c r="B29" s="13">
        <v>41300003</v>
      </c>
      <c r="C29" s="14"/>
      <c r="D29" s="14">
        <v>232805.16</v>
      </c>
      <c r="E29" s="14">
        <v>260949.93</v>
      </c>
      <c r="F29" s="14">
        <v>28144.77</v>
      </c>
      <c r="G29" s="14"/>
      <c r="H29" s="14"/>
      <c r="I29" s="17"/>
      <c r="J29" s="17"/>
    </row>
    <row r="30" spans="1:10" s="16" customFormat="1" ht="21.95" customHeight="1" x14ac:dyDescent="0.5">
      <c r="A30" s="12" t="s">
        <v>48</v>
      </c>
      <c r="B30" s="13">
        <v>41499999</v>
      </c>
      <c r="C30" s="14"/>
      <c r="D30" s="14">
        <v>8724</v>
      </c>
      <c r="E30" s="14">
        <v>9306</v>
      </c>
      <c r="F30" s="14">
        <v>582</v>
      </c>
      <c r="G30" s="14"/>
      <c r="H30" s="14"/>
      <c r="I30" s="17"/>
      <c r="J30" s="17"/>
    </row>
    <row r="31" spans="1:10" s="16" customFormat="1" ht="21.95" customHeight="1" x14ac:dyDescent="0.5">
      <c r="A31" s="12" t="s">
        <v>57</v>
      </c>
      <c r="B31" s="13">
        <v>41500004</v>
      </c>
      <c r="C31" s="14"/>
      <c r="D31" s="14">
        <v>37000</v>
      </c>
      <c r="E31" s="14">
        <v>37000</v>
      </c>
      <c r="F31" s="14"/>
      <c r="G31" s="14"/>
      <c r="H31" s="14"/>
      <c r="I31" s="17"/>
      <c r="J31" s="17"/>
    </row>
    <row r="32" spans="1:10" s="16" customFormat="1" ht="21.95" customHeight="1" x14ac:dyDescent="0.5">
      <c r="A32" s="12" t="s">
        <v>43</v>
      </c>
      <c r="B32" s="13">
        <v>41599999</v>
      </c>
      <c r="C32" s="14"/>
      <c r="D32" s="14">
        <v>33767.85</v>
      </c>
      <c r="E32" s="14">
        <v>40817.85</v>
      </c>
      <c r="F32" s="14">
        <v>7050</v>
      </c>
      <c r="G32" s="14"/>
      <c r="H32" s="14"/>
      <c r="I32" s="17"/>
      <c r="J32" s="17"/>
    </row>
    <row r="33" spans="1:10" s="16" customFormat="1" ht="21.95" customHeight="1" x14ac:dyDescent="0.5">
      <c r="A33" s="12" t="s">
        <v>44</v>
      </c>
      <c r="B33" s="13">
        <v>42100002</v>
      </c>
      <c r="C33" s="14"/>
      <c r="D33" s="14">
        <v>7811725.0700000003</v>
      </c>
      <c r="E33" s="14">
        <v>8596661.8499999996</v>
      </c>
      <c r="F33" s="14">
        <v>784936.78</v>
      </c>
      <c r="G33" s="14"/>
      <c r="H33" s="14"/>
      <c r="I33" s="17"/>
      <c r="J33" s="17"/>
    </row>
    <row r="34" spans="1:10" s="16" customFormat="1" ht="21.95" customHeight="1" x14ac:dyDescent="0.5">
      <c r="A34" s="12" t="s">
        <v>45</v>
      </c>
      <c r="B34" s="13">
        <v>42100004</v>
      </c>
      <c r="C34" s="14"/>
      <c r="D34" s="14">
        <v>2393421.7999999998</v>
      </c>
      <c r="E34" s="14">
        <v>2585238.9500000002</v>
      </c>
      <c r="F34" s="14">
        <v>191817.15</v>
      </c>
      <c r="G34" s="14"/>
      <c r="H34" s="14"/>
      <c r="I34" s="17"/>
      <c r="J34" s="17"/>
    </row>
    <row r="35" spans="1:10" s="16" customFormat="1" ht="21.95" customHeight="1" x14ac:dyDescent="0.5">
      <c r="A35" s="12" t="s">
        <v>46</v>
      </c>
      <c r="B35" s="13">
        <v>42100005</v>
      </c>
      <c r="C35" s="14"/>
      <c r="D35" s="14">
        <v>67491.899999999994</v>
      </c>
      <c r="E35" s="14">
        <v>67491.899999999994</v>
      </c>
      <c r="F35" s="14"/>
      <c r="G35" s="14"/>
      <c r="H35" s="14"/>
      <c r="I35" s="17"/>
      <c r="J35" s="17"/>
    </row>
    <row r="36" spans="1:10" s="16" customFormat="1" ht="21.95" customHeight="1" x14ac:dyDescent="0.5">
      <c r="A36" s="12" t="s">
        <v>29</v>
      </c>
      <c r="B36" s="13">
        <v>42100007</v>
      </c>
      <c r="C36" s="14"/>
      <c r="D36" s="14">
        <v>4614022.57</v>
      </c>
      <c r="E36" s="14">
        <v>4880618</v>
      </c>
      <c r="F36" s="14">
        <v>266595.43</v>
      </c>
      <c r="G36" s="14"/>
      <c r="H36" s="14"/>
      <c r="I36" s="17"/>
      <c r="J36" s="17"/>
    </row>
    <row r="37" spans="1:10" s="16" customFormat="1" ht="21.95" customHeight="1" x14ac:dyDescent="0.5">
      <c r="A37" s="12" t="s">
        <v>30</v>
      </c>
      <c r="B37" s="13">
        <v>42100012</v>
      </c>
      <c r="C37" s="14"/>
      <c r="D37" s="14">
        <v>116873.68</v>
      </c>
      <c r="E37" s="14">
        <v>150476.82</v>
      </c>
      <c r="F37" s="14">
        <v>33603.14</v>
      </c>
      <c r="G37" s="14"/>
      <c r="H37" s="14"/>
      <c r="I37" s="17"/>
      <c r="J37" s="17"/>
    </row>
    <row r="38" spans="1:10" s="16" customFormat="1" ht="21.95" customHeight="1" x14ac:dyDescent="0.5">
      <c r="A38" s="12" t="s">
        <v>31</v>
      </c>
      <c r="B38" s="13">
        <v>42100013</v>
      </c>
      <c r="C38" s="14"/>
      <c r="D38" s="14">
        <v>90423.43</v>
      </c>
      <c r="E38" s="14">
        <v>90423.43</v>
      </c>
      <c r="F38" s="14"/>
      <c r="G38" s="14"/>
      <c r="H38" s="14"/>
      <c r="I38" s="17"/>
      <c r="J38" s="17"/>
    </row>
    <row r="39" spans="1:10" s="16" customFormat="1" ht="21.95" customHeight="1" x14ac:dyDescent="0.5">
      <c r="A39" s="24" t="s">
        <v>47</v>
      </c>
      <c r="B39" s="13">
        <v>42100015</v>
      </c>
      <c r="C39" s="14"/>
      <c r="D39" s="14">
        <v>718004</v>
      </c>
      <c r="E39" s="14">
        <v>744944</v>
      </c>
      <c r="F39" s="14">
        <v>26940</v>
      </c>
      <c r="G39" s="14"/>
      <c r="H39" s="14"/>
      <c r="I39" s="17"/>
      <c r="J39" s="17"/>
    </row>
    <row r="40" spans="1:10" s="16" customFormat="1" ht="21.95" customHeight="1" x14ac:dyDescent="0.5">
      <c r="A40" s="12" t="s">
        <v>50</v>
      </c>
      <c r="B40" s="13">
        <v>42100017</v>
      </c>
      <c r="C40" s="14"/>
      <c r="D40" s="14">
        <v>510</v>
      </c>
      <c r="E40" s="14">
        <v>510</v>
      </c>
      <c r="F40" s="14"/>
      <c r="G40" s="14"/>
      <c r="H40" s="14"/>
      <c r="I40" s="17"/>
      <c r="J40" s="17"/>
    </row>
    <row r="41" spans="1:10" s="16" customFormat="1" ht="21.95" customHeight="1" x14ac:dyDescent="0.5">
      <c r="A41" s="12" t="s">
        <v>32</v>
      </c>
      <c r="B41" s="13">
        <v>42100001</v>
      </c>
      <c r="C41" s="14"/>
      <c r="D41" s="14">
        <v>422719.33</v>
      </c>
      <c r="E41" s="14">
        <v>464170.55</v>
      </c>
      <c r="F41" s="14">
        <v>41451.22</v>
      </c>
      <c r="G41" s="14"/>
      <c r="H41" s="14"/>
      <c r="I41" s="17"/>
      <c r="J41" s="17"/>
    </row>
    <row r="42" spans="1:10" s="16" customFormat="1" ht="21.95" customHeight="1" x14ac:dyDescent="0.5">
      <c r="A42" s="12" t="s">
        <v>15</v>
      </c>
      <c r="B42" s="13">
        <v>43100000</v>
      </c>
      <c r="C42" s="14"/>
      <c r="D42" s="14">
        <v>20810854</v>
      </c>
      <c r="E42" s="14">
        <v>22109636</v>
      </c>
      <c r="F42" s="14">
        <f>1250200+48582</f>
        <v>1298782</v>
      </c>
      <c r="G42" s="14"/>
      <c r="H42" s="14"/>
      <c r="I42" s="17"/>
      <c r="J42" s="17"/>
    </row>
    <row r="43" spans="1:10" s="16" customFormat="1" ht="21.95" customHeight="1" x14ac:dyDescent="0.5">
      <c r="A43" s="12" t="s">
        <v>55</v>
      </c>
      <c r="B43" s="13">
        <v>21010000</v>
      </c>
      <c r="C43" s="14"/>
      <c r="D43" s="14">
        <v>5999.98</v>
      </c>
      <c r="E43" s="14">
        <v>25639.98</v>
      </c>
      <c r="F43" s="14">
        <v>2267058.88</v>
      </c>
      <c r="G43" s="14"/>
      <c r="H43" s="14">
        <f>SUM(D43-E43+F43)</f>
        <v>2247418.8799999999</v>
      </c>
      <c r="I43" s="17"/>
      <c r="J43" s="17"/>
    </row>
    <row r="44" spans="1:10" s="16" customFormat="1" ht="21.95" customHeight="1" x14ac:dyDescent="0.5">
      <c r="A44" s="12" t="s">
        <v>56</v>
      </c>
      <c r="B44" s="13">
        <v>21040000</v>
      </c>
      <c r="C44" s="14"/>
      <c r="D44" s="14">
        <v>1158094.99</v>
      </c>
      <c r="E44" s="14">
        <v>40869.78</v>
      </c>
      <c r="F44" s="14">
        <v>86290.29</v>
      </c>
      <c r="G44" s="14"/>
      <c r="H44" s="14">
        <f>SUM(D44-E44+F44)</f>
        <v>1203515.5</v>
      </c>
      <c r="I44" s="17"/>
      <c r="J44" s="17"/>
    </row>
    <row r="45" spans="1:10" s="16" customFormat="1" ht="21.95" customHeight="1" x14ac:dyDescent="0.5">
      <c r="A45" s="12" t="s">
        <v>18</v>
      </c>
      <c r="B45" s="13">
        <v>31000000</v>
      </c>
      <c r="C45" s="14"/>
      <c r="D45" s="14">
        <v>11838555.130000001</v>
      </c>
      <c r="E45" s="14"/>
      <c r="F45" s="14">
        <v>5167899.76</v>
      </c>
      <c r="G45" s="14"/>
      <c r="H45" s="14">
        <f>SUM(D45-E45+F45)</f>
        <v>17006454.890000001</v>
      </c>
      <c r="I45" s="17"/>
      <c r="J45" s="17"/>
    </row>
    <row r="46" spans="1:10" s="16" customFormat="1" ht="21.95" customHeight="1" x14ac:dyDescent="0.5">
      <c r="A46" s="18" t="s">
        <v>19</v>
      </c>
      <c r="B46" s="19">
        <v>32000000</v>
      </c>
      <c r="C46" s="20"/>
      <c r="D46" s="20">
        <v>17519354.460000001</v>
      </c>
      <c r="E46" s="20"/>
      <c r="F46" s="20">
        <v>910923.49</v>
      </c>
      <c r="G46" s="20"/>
      <c r="H46" s="20">
        <f>SUM(D46-E46+F46)</f>
        <v>18430277.949999999</v>
      </c>
      <c r="I46" s="17"/>
      <c r="J46" s="17"/>
    </row>
    <row r="47" spans="1:10" s="16" customFormat="1" ht="21.95" customHeight="1" x14ac:dyDescent="0.5">
      <c r="A47" s="30" t="s">
        <v>4</v>
      </c>
      <c r="B47" s="31">
        <v>51000000</v>
      </c>
      <c r="C47" s="29">
        <v>9675806</v>
      </c>
      <c r="D47" s="29"/>
      <c r="E47" s="29">
        <f>685400+141600+29505</f>
        <v>856505</v>
      </c>
      <c r="F47" s="29">
        <v>10532311</v>
      </c>
      <c r="G47" s="29"/>
      <c r="H47" s="29"/>
      <c r="I47" s="17"/>
      <c r="J47" s="17"/>
    </row>
    <row r="48" spans="1:10" s="16" customFormat="1" ht="21.95" customHeight="1" x14ac:dyDescent="0.5">
      <c r="A48" s="26" t="s">
        <v>5</v>
      </c>
      <c r="B48" s="27">
        <v>52100000</v>
      </c>
      <c r="C48" s="28">
        <v>1644060</v>
      </c>
      <c r="D48" s="28"/>
      <c r="E48" s="28">
        <v>149460</v>
      </c>
      <c r="F48" s="28">
        <v>1793520</v>
      </c>
      <c r="G48" s="28"/>
      <c r="H48" s="28"/>
      <c r="I48" s="17"/>
      <c r="J48" s="17"/>
    </row>
    <row r="49" spans="1:10" s="16" customFormat="1" ht="21.95" customHeight="1" x14ac:dyDescent="0.5">
      <c r="A49" s="35" t="s">
        <v>6</v>
      </c>
      <c r="B49" s="36">
        <v>52200000</v>
      </c>
      <c r="C49" s="34">
        <v>5287696.45</v>
      </c>
      <c r="D49" s="34"/>
      <c r="E49" s="34">
        <v>470285</v>
      </c>
      <c r="F49" s="34">
        <v>5757981.4500000002</v>
      </c>
      <c r="G49" s="34"/>
      <c r="H49" s="20"/>
      <c r="I49" s="17"/>
      <c r="J49" s="17"/>
    </row>
    <row r="50" spans="1:10" s="16" customFormat="1" ht="21.95" customHeight="1" x14ac:dyDescent="0.5">
      <c r="A50" s="12" t="s">
        <v>7</v>
      </c>
      <c r="B50" s="13">
        <v>52200000</v>
      </c>
      <c r="C50" s="14">
        <v>500960</v>
      </c>
      <c r="D50" s="14"/>
      <c r="E50" s="14">
        <v>45940</v>
      </c>
      <c r="F50" s="14">
        <v>546900</v>
      </c>
      <c r="G50" s="14"/>
      <c r="H50" s="29"/>
      <c r="I50" s="17"/>
      <c r="J50" s="17"/>
    </row>
    <row r="51" spans="1:10" s="16" customFormat="1" ht="21.95" customHeight="1" x14ac:dyDescent="0.5">
      <c r="A51" s="12" t="s">
        <v>25</v>
      </c>
      <c r="B51" s="13">
        <v>52200000</v>
      </c>
      <c r="C51" s="14">
        <v>3630511.13</v>
      </c>
      <c r="D51" s="14"/>
      <c r="E51" s="14">
        <v>341565</v>
      </c>
      <c r="F51" s="14">
        <v>3972076.13</v>
      </c>
      <c r="G51" s="14"/>
      <c r="H51" s="29"/>
      <c r="I51" s="17"/>
      <c r="J51" s="17"/>
    </row>
    <row r="52" spans="1:10" s="16" customFormat="1" ht="21.95" customHeight="1" x14ac:dyDescent="0.5">
      <c r="A52" s="12" t="s">
        <v>8</v>
      </c>
      <c r="B52" s="13">
        <v>53100000</v>
      </c>
      <c r="C52" s="14">
        <v>414240</v>
      </c>
      <c r="D52" s="14"/>
      <c r="E52" s="14">
        <v>28700</v>
      </c>
      <c r="F52" s="14">
        <v>442940</v>
      </c>
      <c r="G52" s="14"/>
      <c r="H52" s="29"/>
      <c r="I52" s="17"/>
      <c r="J52" s="17"/>
    </row>
    <row r="53" spans="1:10" s="16" customFormat="1" ht="21.95" customHeight="1" x14ac:dyDescent="0.5">
      <c r="A53" s="12" t="s">
        <v>9</v>
      </c>
      <c r="B53" s="13">
        <v>53200000</v>
      </c>
      <c r="C53" s="14">
        <v>3165646.63</v>
      </c>
      <c r="D53" s="14"/>
      <c r="E53" s="14">
        <f>436946.2+35400</f>
        <v>472346.2</v>
      </c>
      <c r="F53" s="14">
        <v>3637992.83</v>
      </c>
      <c r="G53" s="14"/>
      <c r="H53" s="29"/>
      <c r="I53" s="17"/>
      <c r="J53" s="17"/>
    </row>
    <row r="54" spans="1:10" s="16" customFormat="1" ht="21.95" customHeight="1" x14ac:dyDescent="0.5">
      <c r="A54" s="12" t="s">
        <v>10</v>
      </c>
      <c r="B54" s="13">
        <v>53300000</v>
      </c>
      <c r="C54" s="14">
        <v>1553613.36</v>
      </c>
      <c r="D54" s="14"/>
      <c r="E54" s="14">
        <f>170178+715518.88</f>
        <v>885696.88</v>
      </c>
      <c r="F54" s="14">
        <v>2439310.2400000002</v>
      </c>
      <c r="G54" s="14"/>
      <c r="H54" s="29"/>
      <c r="I54" s="17"/>
      <c r="J54" s="17"/>
    </row>
    <row r="55" spans="1:10" s="16" customFormat="1" ht="21.95" customHeight="1" x14ac:dyDescent="0.5">
      <c r="A55" s="12" t="s">
        <v>11</v>
      </c>
      <c r="B55" s="13">
        <v>53400000</v>
      </c>
      <c r="C55" s="14">
        <v>417529.87</v>
      </c>
      <c r="D55" s="14"/>
      <c r="E55" s="14">
        <f>62681.74</f>
        <v>62681.74</v>
      </c>
      <c r="F55" s="14">
        <v>480211.61</v>
      </c>
      <c r="G55" s="14"/>
      <c r="H55" s="29"/>
      <c r="I55" s="17"/>
      <c r="J55" s="17"/>
    </row>
    <row r="56" spans="1:10" s="16" customFormat="1" ht="21.95" customHeight="1" x14ac:dyDescent="0.5">
      <c r="A56" s="12" t="s">
        <v>12</v>
      </c>
      <c r="B56" s="13">
        <v>54100000</v>
      </c>
      <c r="C56" s="14">
        <v>249200</v>
      </c>
      <c r="D56" s="14"/>
      <c r="E56" s="14">
        <v>56000</v>
      </c>
      <c r="F56" s="14">
        <v>305200</v>
      </c>
      <c r="G56" s="14"/>
      <c r="H56" s="29"/>
      <c r="I56" s="17"/>
      <c r="J56" s="17"/>
    </row>
    <row r="57" spans="1:10" s="16" customFormat="1" ht="21.95" customHeight="1" x14ac:dyDescent="0.5">
      <c r="A57" s="12" t="s">
        <v>13</v>
      </c>
      <c r="B57" s="13">
        <v>54200000</v>
      </c>
      <c r="C57" s="14">
        <v>1481000</v>
      </c>
      <c r="D57" s="14"/>
      <c r="E57" s="14">
        <v>1496500</v>
      </c>
      <c r="F57" s="14">
        <v>2977500</v>
      </c>
      <c r="G57" s="14"/>
      <c r="H57" s="29"/>
      <c r="I57" s="17"/>
      <c r="J57" s="17"/>
    </row>
    <row r="58" spans="1:10" s="16" customFormat="1" ht="21.95" customHeight="1" x14ac:dyDescent="0.5">
      <c r="A58" s="12" t="s">
        <v>17</v>
      </c>
      <c r="B58" s="13">
        <v>55000000</v>
      </c>
      <c r="C58" s="14"/>
      <c r="D58" s="14"/>
      <c r="E58" s="14"/>
      <c r="F58" s="14"/>
      <c r="G58" s="14"/>
      <c r="H58" s="29"/>
      <c r="I58" s="17"/>
      <c r="J58" s="17"/>
    </row>
    <row r="59" spans="1:10" s="16" customFormat="1" ht="21.95" customHeight="1" x14ac:dyDescent="0.5">
      <c r="A59" s="18" t="s">
        <v>14</v>
      </c>
      <c r="B59" s="19">
        <v>56000000</v>
      </c>
      <c r="C59" s="20">
        <v>1034400</v>
      </c>
      <c r="D59" s="20"/>
      <c r="E59" s="20">
        <v>364000</v>
      </c>
      <c r="F59" s="20">
        <v>1398400</v>
      </c>
      <c r="G59" s="20"/>
      <c r="H59" s="29"/>
      <c r="I59" s="17"/>
      <c r="J59" s="17"/>
    </row>
    <row r="60" spans="1:10" s="16" customFormat="1" ht="21.95" customHeight="1" thickBot="1" x14ac:dyDescent="0.55000000000000004">
      <c r="A60" s="21" t="s">
        <v>16</v>
      </c>
      <c r="B60" s="22"/>
      <c r="C60" s="23">
        <f t="shared" ref="C60:H60" si="1">SUM(C6:C59)</f>
        <v>68145211.650000006</v>
      </c>
      <c r="D60" s="23">
        <f t="shared" si="1"/>
        <v>68145211.650000006</v>
      </c>
      <c r="E60" s="23">
        <f t="shared" si="1"/>
        <v>48630587.110000007</v>
      </c>
      <c r="F60" s="23">
        <f t="shared" si="1"/>
        <v>48630587.109999999</v>
      </c>
      <c r="G60" s="23">
        <f t="shared" si="1"/>
        <v>38887667.219999999</v>
      </c>
      <c r="H60" s="23">
        <f t="shared" si="1"/>
        <v>38887667.219999999</v>
      </c>
      <c r="I60" s="17"/>
      <c r="J60" s="17"/>
    </row>
    <row r="61" spans="1:10" s="16" customFormat="1" ht="21.95" customHeight="1" thickTop="1" x14ac:dyDescent="0.5">
      <c r="A61" s="37"/>
      <c r="B61" s="38"/>
      <c r="C61" s="39"/>
      <c r="D61" s="39"/>
      <c r="E61" s="39"/>
      <c r="F61" s="39"/>
      <c r="G61" s="39"/>
      <c r="H61" s="39"/>
      <c r="I61" s="17"/>
      <c r="J61" s="17"/>
    </row>
    <row r="62" spans="1:10" s="16" customFormat="1" ht="21.95" customHeight="1" x14ac:dyDescent="0.5">
      <c r="A62" s="37"/>
      <c r="B62" s="38"/>
      <c r="C62" s="39"/>
      <c r="D62" s="39"/>
      <c r="E62" s="39"/>
      <c r="F62" s="39"/>
      <c r="G62" s="39"/>
      <c r="H62" s="39"/>
      <c r="I62" s="17"/>
      <c r="J62" s="17"/>
    </row>
    <row r="64" spans="1:10" ht="21.95" customHeight="1" x14ac:dyDescent="0.5">
      <c r="A64" s="46"/>
      <c r="B64" s="46"/>
      <c r="C64" s="46"/>
      <c r="D64" s="46"/>
      <c r="E64" s="1"/>
      <c r="F64" s="1"/>
      <c r="G64" s="1"/>
      <c r="H64" s="1"/>
      <c r="I64" s="4"/>
    </row>
    <row r="65" spans="1:9" ht="21.95" customHeight="1" x14ac:dyDescent="0.5">
      <c r="A65" s="46"/>
      <c r="B65" s="46"/>
      <c r="C65" s="46"/>
      <c r="D65" s="46"/>
      <c r="E65" s="1"/>
      <c r="F65" s="1"/>
      <c r="G65" s="1"/>
      <c r="H65" s="1"/>
      <c r="I65" s="4"/>
    </row>
    <row r="67" spans="1:9" ht="21.95" customHeight="1" x14ac:dyDescent="0.5">
      <c r="A67" s="46"/>
      <c r="B67" s="46"/>
      <c r="C67" s="46"/>
      <c r="D67" s="46"/>
      <c r="E67" s="1"/>
      <c r="F67" s="1"/>
      <c r="G67" s="1"/>
      <c r="H67" s="1"/>
      <c r="I67" s="4"/>
    </row>
    <row r="68" spans="1:9" ht="21.95" customHeight="1" x14ac:dyDescent="0.5">
      <c r="A68" s="46"/>
      <c r="B68" s="46"/>
      <c r="C68" s="46"/>
      <c r="D68" s="46"/>
      <c r="E68" s="1"/>
      <c r="F68" s="1"/>
      <c r="G68" s="1"/>
      <c r="H68" s="1"/>
      <c r="I68" s="4"/>
    </row>
    <row r="69" spans="1:9" ht="21.95" customHeight="1" x14ac:dyDescent="0.5">
      <c r="A69" s="46"/>
      <c r="B69" s="46"/>
      <c r="C69" s="46"/>
      <c r="D69" s="46"/>
      <c r="E69" s="1"/>
      <c r="F69" s="1"/>
      <c r="G69" s="1"/>
      <c r="H69" s="1"/>
      <c r="I69" s="4"/>
    </row>
  </sheetData>
  <mergeCells count="13">
    <mergeCell ref="A67:D67"/>
    <mergeCell ref="A68:D68"/>
    <mergeCell ref="A69:D69"/>
    <mergeCell ref="A64:D64"/>
    <mergeCell ref="A65:D65"/>
    <mergeCell ref="A1:H1"/>
    <mergeCell ref="A2:H2"/>
    <mergeCell ref="A3:H3"/>
    <mergeCell ref="A4:A5"/>
    <mergeCell ref="B4:B5"/>
    <mergeCell ref="C4:D4"/>
    <mergeCell ref="E4:F4"/>
    <mergeCell ref="G4:H4"/>
  </mergeCells>
  <pageMargins left="0.47244094488188981" right="0" top="0.11811023622047245" bottom="7.874015748031496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งบทดลองก่อนปิดบัญชี </vt:lpstr>
      <vt:lpstr>งบทดลองหลังก่อนปิดบัญชี  (2)</vt:lpstr>
      <vt:lpstr>'งบทดลองก่อนปิดบัญชี '!Print_Titles</vt:lpstr>
      <vt:lpstr>'งบทดลองหลังก่อนปิดบัญชี 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2020-10-09T02:21:52Z</cp:lastPrinted>
  <dcterms:created xsi:type="dcterms:W3CDTF">2015-11-05T10:07:04Z</dcterms:created>
  <dcterms:modified xsi:type="dcterms:W3CDTF">2021-03-04T07:21:12Z</dcterms:modified>
</cp:coreProperties>
</file>